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西安考点" sheetId="3" r:id="rId1"/>
  </sheets>
  <definedNames>
    <definedName name="_xlnm._FilterDatabase" localSheetId="0" hidden="1">西安考点!$B$2:$E$159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<sst xmlns="http://schemas.openxmlformats.org/spreadsheetml/2006/main" count="320" uniqueCount="35">
  <si>
    <t>海口市美兰区2024年校园公开招聘教师工作
网上报名初审合格名单（西安考点）</t>
  </si>
  <si>
    <t>招聘单位</t>
  </si>
  <si>
    <t>序号</t>
  </si>
  <si>
    <t>岗位名称</t>
  </si>
  <si>
    <t>姓名</t>
  </si>
  <si>
    <t>备注</t>
  </si>
  <si>
    <t>西安考点</t>
  </si>
  <si>
    <t>中学语文-海口市第七中学</t>
  </si>
  <si>
    <t>中学数学-海口市第七中学</t>
  </si>
  <si>
    <t>中学美术-海口市第七中学</t>
  </si>
  <si>
    <t>中学体育-海口市第七中学</t>
  </si>
  <si>
    <t>中学心理健康-海口市第七中学</t>
  </si>
  <si>
    <t>小学语文-海口市灵山镇中心学校</t>
  </si>
  <si>
    <t>小学数学-海口市第三十四小学</t>
  </si>
  <si>
    <t>小学数学-海口市灵山镇中心学校</t>
  </si>
  <si>
    <t>小学思政-海口市第十三小学</t>
  </si>
  <si>
    <t>小学思政-海口市第三十四小学</t>
  </si>
  <si>
    <t>小学思政-海口市第八小学</t>
  </si>
  <si>
    <t>小学思政-海口市灵山镇中心学校</t>
  </si>
  <si>
    <t>小学思政-海口市第二十一小学</t>
  </si>
  <si>
    <t>小学美术-海口市第十三小学</t>
  </si>
  <si>
    <t>小学美术-海口市第八小学</t>
  </si>
  <si>
    <t>小学美术-海口市灵山镇中心学校</t>
  </si>
  <si>
    <t>小学美术-海口市第二十一小学</t>
  </si>
  <si>
    <t>小学音乐-海口市第八小学</t>
  </si>
  <si>
    <t>小学音乐-海口市灵山镇中心学校</t>
  </si>
  <si>
    <t>小学音乐-海口市第二十一小学</t>
  </si>
  <si>
    <t>小学体育-海口市第十三小学</t>
  </si>
  <si>
    <t>小学体育-海口市第三十四小学</t>
  </si>
  <si>
    <t>小学体育-海口市第八小学</t>
  </si>
  <si>
    <t>小学体育-海口市灵山镇中心学校</t>
  </si>
  <si>
    <t>小学体育-海口市第二十一小学</t>
  </si>
  <si>
    <t>小学信息技术-海口市第三十四小学</t>
  </si>
  <si>
    <t>小学信息技术-海口市灵山镇中心学校</t>
  </si>
  <si>
    <t>小学心理健康-海口市第二十一小学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</si>
</sst>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9"/>
  <sheetViews>
    <sheetView tabSelected="1" workbookViewId="0">
      <selection activeCell="I151" sqref="I151"/>
    </sheetView>
  </sheetViews>
  <sheetFormatPr defaultColWidth="9" defaultRowHeight="13.5" outlineLevelCol="4"/>
  <cols>
    <col min="1" max="1" width="11.125" style="2" customWidth="1"/>
    <col min="2" max="2" width="7.375" style="3" customWidth="1"/>
    <col min="3" max="3" width="36.25" customWidth="1"/>
    <col min="4" max="4" width="11.5" style="2" customWidth="1"/>
    <col min="5" max="5" width="11.5" customWidth="1"/>
  </cols>
  <sheetData>
    <row r="1" ht="48" customHeight="1" spans="1:5">
      <c r="A1" s="4" t="s">
        <v>0</v>
      </c>
      <c r="B1" s="5"/>
      <c r="C1" s="5"/>
      <c r="D1" s="5"/>
      <c r="E1" s="5"/>
    </row>
    <row r="2" s="1" customForma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pans="1:5">
      <c r="A3" s="8" t="s">
        <v>6</v>
      </c>
      <c r="B3" s="9">
        <v>1</v>
      </c>
      <c r="C3" s="10" t="s">
        <v>7</v>
      </c>
      <c r="D3" s="8" t="str">
        <f>"宋馥汝"</f>
        <v>宋馥汝</v>
      </c>
      <c r="E3" s="10"/>
    </row>
    <row r="4" spans="1:5">
      <c r="A4" s="8" t="s">
        <v>6</v>
      </c>
      <c r="B4" s="9">
        <v>2</v>
      </c>
      <c r="C4" s="10" t="s">
        <v>7</v>
      </c>
      <c r="D4" s="8" t="str">
        <f>"林魏玉"</f>
        <v>林魏玉</v>
      </c>
      <c r="E4" s="10"/>
    </row>
    <row r="5" spans="1:5">
      <c r="A5" s="8" t="s">
        <v>6</v>
      </c>
      <c r="B5" s="9">
        <v>3</v>
      </c>
      <c r="C5" s="10" t="s">
        <v>7</v>
      </c>
      <c r="D5" s="8" t="str">
        <f>"吴淑珍"</f>
        <v>吴淑珍</v>
      </c>
      <c r="E5" s="10"/>
    </row>
    <row r="6" spans="1:5">
      <c r="A6" s="8" t="s">
        <v>6</v>
      </c>
      <c r="B6" s="9">
        <v>4</v>
      </c>
      <c r="C6" s="10" t="s">
        <v>7</v>
      </c>
      <c r="D6" s="8" t="str">
        <f>"何颖"</f>
        <v>何颖</v>
      </c>
      <c r="E6" s="10"/>
    </row>
    <row r="7" spans="1:5">
      <c r="A7" s="8" t="s">
        <v>6</v>
      </c>
      <c r="B7" s="9">
        <v>5</v>
      </c>
      <c r="C7" s="10" t="s">
        <v>7</v>
      </c>
      <c r="D7" s="8" t="str">
        <f>"王苇茹"</f>
        <v>王苇茹</v>
      </c>
      <c r="E7" s="10"/>
    </row>
    <row r="8" spans="1:5">
      <c r="A8" s="8" t="s">
        <v>6</v>
      </c>
      <c r="B8" s="9">
        <v>6</v>
      </c>
      <c r="C8" s="10" t="s">
        <v>7</v>
      </c>
      <c r="D8" s="8" t="str">
        <f>"杨淑娴"</f>
        <v>杨淑娴</v>
      </c>
      <c r="E8" s="10"/>
    </row>
    <row r="9" spans="1:5">
      <c r="A9" s="8" t="s">
        <v>6</v>
      </c>
      <c r="B9" s="9">
        <v>7</v>
      </c>
      <c r="C9" s="10" t="s">
        <v>7</v>
      </c>
      <c r="D9" s="8" t="str">
        <f>"王一欣"</f>
        <v>王一欣</v>
      </c>
      <c r="E9" s="10"/>
    </row>
    <row r="10" spans="1:5">
      <c r="A10" s="8" t="s">
        <v>6</v>
      </c>
      <c r="B10" s="9">
        <v>8</v>
      </c>
      <c r="C10" s="10" t="s">
        <v>7</v>
      </c>
      <c r="D10" s="8" t="str">
        <f>"付庆伊"</f>
        <v>付庆伊</v>
      </c>
      <c r="E10" s="10"/>
    </row>
    <row r="11" spans="1:5">
      <c r="A11" s="8" t="s">
        <v>6</v>
      </c>
      <c r="B11" s="9">
        <v>9</v>
      </c>
      <c r="C11" s="10" t="s">
        <v>7</v>
      </c>
      <c r="D11" s="8" t="str">
        <f>"张筱钰"</f>
        <v>张筱钰</v>
      </c>
      <c r="E11" s="10"/>
    </row>
    <row r="12" spans="1:5">
      <c r="A12" s="8" t="s">
        <v>6</v>
      </c>
      <c r="B12" s="9">
        <v>10</v>
      </c>
      <c r="C12" s="10" t="s">
        <v>7</v>
      </c>
      <c r="D12" s="8" t="str">
        <f>"许译文"</f>
        <v>许译文</v>
      </c>
      <c r="E12" s="10"/>
    </row>
    <row r="13" spans="1:5">
      <c r="A13" s="8" t="s">
        <v>6</v>
      </c>
      <c r="B13" s="9">
        <v>11</v>
      </c>
      <c r="C13" s="10" t="s">
        <v>7</v>
      </c>
      <c r="D13" s="8" t="str">
        <f>"陈逢婷"</f>
        <v>陈逢婷</v>
      </c>
      <c r="E13" s="10"/>
    </row>
    <row r="14" spans="1:5">
      <c r="A14" s="8" t="s">
        <v>6</v>
      </c>
      <c r="B14" s="9">
        <v>12</v>
      </c>
      <c r="C14" s="10" t="s">
        <v>7</v>
      </c>
      <c r="D14" s="8" t="str">
        <f>"王志妍"</f>
        <v>王志妍</v>
      </c>
      <c r="E14" s="10"/>
    </row>
    <row r="15" spans="1:5">
      <c r="A15" s="8" t="s">
        <v>6</v>
      </c>
      <c r="B15" s="9">
        <v>13</v>
      </c>
      <c r="C15" s="10" t="s">
        <v>7</v>
      </c>
      <c r="D15" s="8" t="str">
        <f>"王池"</f>
        <v>王池</v>
      </c>
      <c r="E15" s="10"/>
    </row>
    <row r="16" spans="1:5">
      <c r="A16" s="8" t="s">
        <v>6</v>
      </c>
      <c r="B16" s="9">
        <v>14</v>
      </c>
      <c r="C16" s="10" t="s">
        <v>7</v>
      </c>
      <c r="D16" s="8" t="str">
        <f>"周雅妮"</f>
        <v>周雅妮</v>
      </c>
      <c r="E16" s="10"/>
    </row>
    <row r="17" spans="1:5">
      <c r="A17" s="8" t="s">
        <v>6</v>
      </c>
      <c r="B17" s="9">
        <v>15</v>
      </c>
      <c r="C17" s="10" t="s">
        <v>7</v>
      </c>
      <c r="D17" s="8" t="str">
        <f>"汲敏芝"</f>
        <v>汲敏芝</v>
      </c>
      <c r="E17" s="10"/>
    </row>
    <row r="18" spans="1:5">
      <c r="A18" s="8" t="s">
        <v>6</v>
      </c>
      <c r="B18" s="9">
        <v>16</v>
      </c>
      <c r="C18" s="10" t="s">
        <v>7</v>
      </c>
      <c r="D18" s="8" t="str">
        <f>"李竹波"</f>
        <v>李竹波</v>
      </c>
      <c r="E18" s="10"/>
    </row>
    <row r="19" spans="1:5">
      <c r="A19" s="8" t="s">
        <v>6</v>
      </c>
      <c r="B19" s="9">
        <v>17</v>
      </c>
      <c r="C19" s="10" t="s">
        <v>8</v>
      </c>
      <c r="D19" s="8" t="str">
        <f>"乔雅童"</f>
        <v>乔雅童</v>
      </c>
      <c r="E19" s="10"/>
    </row>
    <row r="20" spans="1:5">
      <c r="A20" s="8" t="s">
        <v>6</v>
      </c>
      <c r="B20" s="9">
        <v>18</v>
      </c>
      <c r="C20" s="10" t="s">
        <v>8</v>
      </c>
      <c r="D20" s="8" t="str">
        <f>"孔祥运"</f>
        <v>孔祥运</v>
      </c>
      <c r="E20" s="10"/>
    </row>
    <row r="21" spans="1:5">
      <c r="A21" s="8" t="s">
        <v>6</v>
      </c>
      <c r="B21" s="9">
        <v>19</v>
      </c>
      <c r="C21" s="10" t="s">
        <v>8</v>
      </c>
      <c r="D21" s="8" t="str">
        <f>"李灿"</f>
        <v>李灿</v>
      </c>
      <c r="E21" s="10"/>
    </row>
    <row r="22" spans="1:5">
      <c r="A22" s="8" t="s">
        <v>6</v>
      </c>
      <c r="B22" s="9">
        <v>20</v>
      </c>
      <c r="C22" s="10" t="s">
        <v>8</v>
      </c>
      <c r="D22" s="8" t="str">
        <f>"程松"</f>
        <v>程松</v>
      </c>
      <c r="E22" s="10"/>
    </row>
    <row r="23" spans="1:5">
      <c r="A23" s="8" t="s">
        <v>6</v>
      </c>
      <c r="B23" s="9">
        <v>21</v>
      </c>
      <c r="C23" s="10" t="s">
        <v>9</v>
      </c>
      <c r="D23" s="8" t="str">
        <f>"陈源瑞"</f>
        <v>陈源瑞</v>
      </c>
      <c r="E23" s="10"/>
    </row>
    <row r="24" spans="1:5">
      <c r="A24" s="8" t="s">
        <v>6</v>
      </c>
      <c r="B24" s="9">
        <v>22</v>
      </c>
      <c r="C24" s="10" t="s">
        <v>9</v>
      </c>
      <c r="D24" s="8" t="str">
        <f>"吕欣怡"</f>
        <v>吕欣怡</v>
      </c>
      <c r="E24" s="10"/>
    </row>
    <row r="25" spans="1:5">
      <c r="A25" s="8" t="s">
        <v>6</v>
      </c>
      <c r="B25" s="9">
        <v>23</v>
      </c>
      <c r="C25" s="10" t="s">
        <v>9</v>
      </c>
      <c r="D25" s="8" t="str">
        <f>"李羿成"</f>
        <v>李羿成</v>
      </c>
      <c r="E25" s="10"/>
    </row>
    <row r="26" spans="1:5">
      <c r="A26" s="8" t="s">
        <v>6</v>
      </c>
      <c r="B26" s="9">
        <v>24</v>
      </c>
      <c r="C26" s="10" t="s">
        <v>9</v>
      </c>
      <c r="D26" s="8" t="str">
        <f>"赵宇凡"</f>
        <v>赵宇凡</v>
      </c>
      <c r="E26" s="10"/>
    </row>
    <row r="27" spans="1:5">
      <c r="A27" s="8" t="s">
        <v>6</v>
      </c>
      <c r="B27" s="9">
        <v>25</v>
      </c>
      <c r="C27" s="10" t="s">
        <v>9</v>
      </c>
      <c r="D27" s="8" t="str">
        <f>"谢堂亮"</f>
        <v>谢堂亮</v>
      </c>
      <c r="E27" s="10"/>
    </row>
    <row r="28" spans="1:5">
      <c r="A28" s="8" t="s">
        <v>6</v>
      </c>
      <c r="B28" s="9">
        <v>26</v>
      </c>
      <c r="C28" s="10" t="s">
        <v>9</v>
      </c>
      <c r="D28" s="8" t="str">
        <f>"郑安彤"</f>
        <v>郑安彤</v>
      </c>
      <c r="E28" s="10"/>
    </row>
    <row r="29" spans="1:5">
      <c r="A29" s="8" t="s">
        <v>6</v>
      </c>
      <c r="B29" s="9">
        <v>27</v>
      </c>
      <c r="C29" s="10" t="s">
        <v>10</v>
      </c>
      <c r="D29" s="8" t="str">
        <f>"郑金新"</f>
        <v>郑金新</v>
      </c>
      <c r="E29" s="10"/>
    </row>
    <row r="30" spans="1:5">
      <c r="A30" s="8" t="s">
        <v>6</v>
      </c>
      <c r="B30" s="9">
        <v>28</v>
      </c>
      <c r="C30" s="10" t="s">
        <v>10</v>
      </c>
      <c r="D30" s="8" t="str">
        <f>"卢仁专"</f>
        <v>卢仁专</v>
      </c>
      <c r="E30" s="10"/>
    </row>
    <row r="31" spans="1:5">
      <c r="A31" s="8" t="s">
        <v>6</v>
      </c>
      <c r="B31" s="9">
        <v>29</v>
      </c>
      <c r="C31" s="10" t="s">
        <v>10</v>
      </c>
      <c r="D31" s="8" t="str">
        <f>"杨雄湛"</f>
        <v>杨雄湛</v>
      </c>
      <c r="E31" s="10"/>
    </row>
    <row r="32" spans="1:5">
      <c r="A32" s="8" t="s">
        <v>6</v>
      </c>
      <c r="B32" s="9">
        <v>30</v>
      </c>
      <c r="C32" s="10" t="s">
        <v>10</v>
      </c>
      <c r="D32" s="8" t="str">
        <f>"王留根"</f>
        <v>王留根</v>
      </c>
      <c r="E32" s="10"/>
    </row>
    <row r="33" spans="1:5">
      <c r="A33" s="8" t="s">
        <v>6</v>
      </c>
      <c r="B33" s="9">
        <v>31</v>
      </c>
      <c r="C33" s="10" t="s">
        <v>10</v>
      </c>
      <c r="D33" s="8" t="str">
        <f>"黎州临"</f>
        <v>黎州临</v>
      </c>
      <c r="E33" s="10"/>
    </row>
    <row r="34" spans="1:5">
      <c r="A34" s="8" t="s">
        <v>6</v>
      </c>
      <c r="B34" s="9">
        <v>32</v>
      </c>
      <c r="C34" s="10" t="s">
        <v>10</v>
      </c>
      <c r="D34" s="8" t="str">
        <f>"张昊喆"</f>
        <v>张昊喆</v>
      </c>
      <c r="E34" s="10"/>
    </row>
    <row r="35" spans="1:5">
      <c r="A35" s="8" t="s">
        <v>6</v>
      </c>
      <c r="B35" s="9">
        <v>33</v>
      </c>
      <c r="C35" s="10" t="s">
        <v>10</v>
      </c>
      <c r="D35" s="8" t="str">
        <f>"姜雪"</f>
        <v>姜雪</v>
      </c>
      <c r="E35" s="10"/>
    </row>
    <row r="36" spans="1:5">
      <c r="A36" s="8" t="s">
        <v>6</v>
      </c>
      <c r="B36" s="9">
        <v>34</v>
      </c>
      <c r="C36" s="10" t="s">
        <v>10</v>
      </c>
      <c r="D36" s="8" t="str">
        <f>"周同鑫"</f>
        <v>周同鑫</v>
      </c>
      <c r="E36" s="10"/>
    </row>
    <row r="37" spans="1:5">
      <c r="A37" s="8" t="s">
        <v>6</v>
      </c>
      <c r="B37" s="9">
        <v>35</v>
      </c>
      <c r="C37" s="10" t="s">
        <v>10</v>
      </c>
      <c r="D37" s="8" t="str">
        <f>"甄志文"</f>
        <v>甄志文</v>
      </c>
      <c r="E37" s="10"/>
    </row>
    <row r="38" spans="1:5">
      <c r="A38" s="8" t="s">
        <v>6</v>
      </c>
      <c r="B38" s="9">
        <v>36</v>
      </c>
      <c r="C38" s="10" t="s">
        <v>11</v>
      </c>
      <c r="D38" s="8" t="str">
        <f>"李京潞"</f>
        <v>李京潞</v>
      </c>
      <c r="E38" s="10"/>
    </row>
    <row r="39" spans="1:5">
      <c r="A39" s="8" t="s">
        <v>6</v>
      </c>
      <c r="B39" s="9">
        <v>37</v>
      </c>
      <c r="C39" s="10" t="s">
        <v>11</v>
      </c>
      <c r="D39" s="8" t="str">
        <f>"樊伟玲"</f>
        <v>樊伟玲</v>
      </c>
      <c r="E39" s="10"/>
    </row>
    <row r="40" spans="1:5">
      <c r="A40" s="8" t="s">
        <v>6</v>
      </c>
      <c r="B40" s="9">
        <v>38</v>
      </c>
      <c r="C40" s="10" t="s">
        <v>11</v>
      </c>
      <c r="D40" s="8" t="str">
        <f>"任敏露"</f>
        <v>任敏露</v>
      </c>
      <c r="E40" s="10"/>
    </row>
    <row r="41" spans="1:5">
      <c r="A41" s="8" t="s">
        <v>6</v>
      </c>
      <c r="B41" s="9">
        <v>39</v>
      </c>
      <c r="C41" s="10" t="s">
        <v>11</v>
      </c>
      <c r="D41" s="8" t="str">
        <f>"石莹莹"</f>
        <v>石莹莹</v>
      </c>
      <c r="E41" s="10"/>
    </row>
    <row r="42" spans="1:5">
      <c r="A42" s="8" t="s">
        <v>6</v>
      </c>
      <c r="B42" s="9">
        <v>40</v>
      </c>
      <c r="C42" s="10" t="s">
        <v>11</v>
      </c>
      <c r="D42" s="8" t="str">
        <f>"龙瑞颖"</f>
        <v>龙瑞颖</v>
      </c>
      <c r="E42" s="10"/>
    </row>
    <row r="43" spans="1:5">
      <c r="A43" s="8" t="s">
        <v>6</v>
      </c>
      <c r="B43" s="9">
        <v>41</v>
      </c>
      <c r="C43" s="10" t="s">
        <v>11</v>
      </c>
      <c r="D43" s="8" t="str">
        <f>"范淼"</f>
        <v>范淼</v>
      </c>
      <c r="E43" s="10"/>
    </row>
    <row r="44" spans="1:5">
      <c r="A44" s="8" t="s">
        <v>6</v>
      </c>
      <c r="B44" s="9">
        <v>42</v>
      </c>
      <c r="C44" s="10" t="s">
        <v>11</v>
      </c>
      <c r="D44" s="8" t="str">
        <f>"张欣"</f>
        <v>张欣</v>
      </c>
      <c r="E44" s="10"/>
    </row>
    <row r="45" spans="1:5">
      <c r="A45" s="8" t="s">
        <v>6</v>
      </c>
      <c r="B45" s="9">
        <v>43</v>
      </c>
      <c r="C45" s="10" t="s">
        <v>11</v>
      </c>
      <c r="D45" s="8" t="str">
        <f>"谢姣"</f>
        <v>谢姣</v>
      </c>
      <c r="E45" s="10"/>
    </row>
    <row r="46" spans="1:5">
      <c r="A46" s="8" t="s">
        <v>6</v>
      </c>
      <c r="B46" s="9">
        <v>44</v>
      </c>
      <c r="C46" s="10" t="s">
        <v>11</v>
      </c>
      <c r="D46" s="8" t="str">
        <f>"李倩倩"</f>
        <v>李倩倩</v>
      </c>
      <c r="E46" s="10"/>
    </row>
    <row r="47" spans="1:5">
      <c r="A47" s="8" t="s">
        <v>6</v>
      </c>
      <c r="B47" s="9">
        <v>45</v>
      </c>
      <c r="C47" s="10" t="s">
        <v>11</v>
      </c>
      <c r="D47" s="8" t="str">
        <f>"林冰"</f>
        <v>林冰</v>
      </c>
      <c r="E47" s="10"/>
    </row>
    <row r="48" spans="1:5">
      <c r="A48" s="8" t="s">
        <v>6</v>
      </c>
      <c r="B48" s="9">
        <v>46</v>
      </c>
      <c r="C48" s="10" t="s">
        <v>12</v>
      </c>
      <c r="D48" s="8" t="str">
        <f>"符诗曼"</f>
        <v>符诗曼</v>
      </c>
      <c r="E48" s="10"/>
    </row>
    <row r="49" spans="1:5">
      <c r="A49" s="8" t="s">
        <v>6</v>
      </c>
      <c r="B49" s="9">
        <v>47</v>
      </c>
      <c r="C49" s="10" t="s">
        <v>12</v>
      </c>
      <c r="D49" s="8" t="str">
        <f>"徐冬亚"</f>
        <v>徐冬亚</v>
      </c>
      <c r="E49" s="10"/>
    </row>
    <row r="50" spans="1:5">
      <c r="A50" s="8" t="s">
        <v>6</v>
      </c>
      <c r="B50" s="9">
        <v>48</v>
      </c>
      <c r="C50" s="10" t="s">
        <v>12</v>
      </c>
      <c r="D50" s="8" t="str">
        <f>"文艺洁"</f>
        <v>文艺洁</v>
      </c>
      <c r="E50" s="10"/>
    </row>
    <row r="51" spans="1:5">
      <c r="A51" s="8" t="s">
        <v>6</v>
      </c>
      <c r="B51" s="9">
        <v>49</v>
      </c>
      <c r="C51" s="10" t="s">
        <v>12</v>
      </c>
      <c r="D51" s="8" t="str">
        <f>"王露婕"</f>
        <v>王露婕</v>
      </c>
      <c r="E51" s="10"/>
    </row>
    <row r="52" spans="1:5">
      <c r="A52" s="8" t="s">
        <v>6</v>
      </c>
      <c r="B52" s="9">
        <v>50</v>
      </c>
      <c r="C52" s="10" t="s">
        <v>12</v>
      </c>
      <c r="D52" s="8" t="str">
        <f>"苟倩倩"</f>
        <v>苟倩倩</v>
      </c>
      <c r="E52" s="10"/>
    </row>
    <row r="53" spans="1:5">
      <c r="A53" s="8" t="s">
        <v>6</v>
      </c>
      <c r="B53" s="9">
        <v>51</v>
      </c>
      <c r="C53" s="10" t="s">
        <v>12</v>
      </c>
      <c r="D53" s="8" t="str">
        <f>"崔笑瑄"</f>
        <v>崔笑瑄</v>
      </c>
      <c r="E53" s="10"/>
    </row>
    <row r="54" spans="1:5">
      <c r="A54" s="8" t="s">
        <v>6</v>
      </c>
      <c r="B54" s="9">
        <v>52</v>
      </c>
      <c r="C54" s="10" t="s">
        <v>12</v>
      </c>
      <c r="D54" s="8" t="str">
        <f>"潘婷"</f>
        <v>潘婷</v>
      </c>
      <c r="E54" s="10"/>
    </row>
    <row r="55" spans="1:5">
      <c r="A55" s="8" t="s">
        <v>6</v>
      </c>
      <c r="B55" s="9">
        <v>53</v>
      </c>
      <c r="C55" s="10" t="s">
        <v>12</v>
      </c>
      <c r="D55" s="8" t="str">
        <f>"黄小冰"</f>
        <v>黄小冰</v>
      </c>
      <c r="E55" s="10"/>
    </row>
    <row r="56" spans="1:5">
      <c r="A56" s="8" t="s">
        <v>6</v>
      </c>
      <c r="B56" s="9">
        <v>54</v>
      </c>
      <c r="C56" s="10" t="s">
        <v>12</v>
      </c>
      <c r="D56" s="8" t="str">
        <f>"陈亲盼"</f>
        <v>陈亲盼</v>
      </c>
      <c r="E56" s="10"/>
    </row>
    <row r="57" spans="1:5">
      <c r="A57" s="8" t="s">
        <v>6</v>
      </c>
      <c r="B57" s="9">
        <v>55</v>
      </c>
      <c r="C57" s="10" t="s">
        <v>12</v>
      </c>
      <c r="D57" s="8" t="str">
        <f>"谢毕猷"</f>
        <v>谢毕猷</v>
      </c>
      <c r="E57" s="10"/>
    </row>
    <row r="58" spans="1:5">
      <c r="A58" s="8" t="s">
        <v>6</v>
      </c>
      <c r="B58" s="9">
        <v>56</v>
      </c>
      <c r="C58" s="10" t="s">
        <v>12</v>
      </c>
      <c r="D58" s="8" t="str">
        <f>"赖肖权"</f>
        <v>赖肖权</v>
      </c>
      <c r="E58" s="10"/>
    </row>
    <row r="59" spans="1:5">
      <c r="A59" s="8" t="s">
        <v>6</v>
      </c>
      <c r="B59" s="9">
        <v>57</v>
      </c>
      <c r="C59" s="10" t="s">
        <v>13</v>
      </c>
      <c r="D59" s="8" t="str">
        <f>"杨硕"</f>
        <v>杨硕</v>
      </c>
      <c r="E59" s="10"/>
    </row>
    <row r="60" spans="1:5">
      <c r="A60" s="8" t="s">
        <v>6</v>
      </c>
      <c r="B60" s="9">
        <v>58</v>
      </c>
      <c r="C60" s="10" t="s">
        <v>13</v>
      </c>
      <c r="D60" s="8" t="str">
        <f>"欧润"</f>
        <v>欧润</v>
      </c>
      <c r="E60" s="10"/>
    </row>
    <row r="61" spans="1:5">
      <c r="A61" s="8" t="s">
        <v>6</v>
      </c>
      <c r="B61" s="9">
        <v>59</v>
      </c>
      <c r="C61" s="10" t="s">
        <v>14</v>
      </c>
      <c r="D61" s="8" t="str">
        <f>"唐着阅"</f>
        <v>唐着阅</v>
      </c>
      <c r="E61" s="10"/>
    </row>
    <row r="62" spans="1:5">
      <c r="A62" s="8" t="s">
        <v>6</v>
      </c>
      <c r="B62" s="9">
        <v>60</v>
      </c>
      <c r="C62" s="10" t="s">
        <v>14</v>
      </c>
      <c r="D62" s="8" t="str">
        <f>"孙有丹"</f>
        <v>孙有丹</v>
      </c>
      <c r="E62" s="10"/>
    </row>
    <row r="63" spans="1:5">
      <c r="A63" s="8" t="s">
        <v>6</v>
      </c>
      <c r="B63" s="9">
        <v>61</v>
      </c>
      <c r="C63" s="10" t="s">
        <v>15</v>
      </c>
      <c r="D63" s="8" t="str">
        <f>"刘珏妮"</f>
        <v>刘珏妮</v>
      </c>
      <c r="E63" s="10"/>
    </row>
    <row r="64" spans="1:5">
      <c r="A64" s="8" t="s">
        <v>6</v>
      </c>
      <c r="B64" s="9">
        <v>62</v>
      </c>
      <c r="C64" s="10" t="s">
        <v>15</v>
      </c>
      <c r="D64" s="8" t="str">
        <f>"陈杨丽"</f>
        <v>陈杨丽</v>
      </c>
      <c r="E64" s="10"/>
    </row>
    <row r="65" spans="1:5">
      <c r="A65" s="8" t="s">
        <v>6</v>
      </c>
      <c r="B65" s="9">
        <v>63</v>
      </c>
      <c r="C65" s="10" t="s">
        <v>15</v>
      </c>
      <c r="D65" s="8" t="str">
        <f>"王星代"</f>
        <v>王星代</v>
      </c>
      <c r="E65" s="10"/>
    </row>
    <row r="66" spans="1:5">
      <c r="A66" s="8" t="s">
        <v>6</v>
      </c>
      <c r="B66" s="9">
        <v>64</v>
      </c>
      <c r="C66" s="10" t="s">
        <v>15</v>
      </c>
      <c r="D66" s="8" t="str">
        <f>"李静"</f>
        <v>李静</v>
      </c>
      <c r="E66" s="10"/>
    </row>
    <row r="67" spans="1:5">
      <c r="A67" s="8" t="s">
        <v>6</v>
      </c>
      <c r="B67" s="9">
        <v>65</v>
      </c>
      <c r="C67" s="10" t="s">
        <v>15</v>
      </c>
      <c r="D67" s="8" t="str">
        <f>"陈立栋"</f>
        <v>陈立栋</v>
      </c>
      <c r="E67" s="10"/>
    </row>
    <row r="68" spans="1:5">
      <c r="A68" s="8" t="s">
        <v>6</v>
      </c>
      <c r="B68" s="9">
        <v>66</v>
      </c>
      <c r="C68" s="10" t="s">
        <v>15</v>
      </c>
      <c r="D68" s="8" t="str">
        <f>"谢芬"</f>
        <v>谢芬</v>
      </c>
      <c r="E68" s="10"/>
    </row>
    <row r="69" spans="1:5">
      <c r="A69" s="8" t="s">
        <v>6</v>
      </c>
      <c r="B69" s="9">
        <v>67</v>
      </c>
      <c r="C69" s="10" t="s">
        <v>15</v>
      </c>
      <c r="D69" s="8" t="str">
        <f>"杨文娜"</f>
        <v>杨文娜</v>
      </c>
      <c r="E69" s="10"/>
    </row>
    <row r="70" spans="1:5">
      <c r="A70" s="8" t="s">
        <v>6</v>
      </c>
      <c r="B70" s="9">
        <v>68</v>
      </c>
      <c r="C70" s="10" t="s">
        <v>16</v>
      </c>
      <c r="D70" s="8" t="str">
        <f>"崔秀忆"</f>
        <v>崔秀忆</v>
      </c>
      <c r="E70" s="10"/>
    </row>
    <row r="71" spans="1:5">
      <c r="A71" s="8" t="s">
        <v>6</v>
      </c>
      <c r="B71" s="9">
        <v>69</v>
      </c>
      <c r="C71" s="10" t="s">
        <v>16</v>
      </c>
      <c r="D71" s="8" t="str">
        <f>"陈薇"</f>
        <v>陈薇</v>
      </c>
      <c r="E71" s="10"/>
    </row>
    <row r="72" spans="1:5">
      <c r="A72" s="8" t="s">
        <v>6</v>
      </c>
      <c r="B72" s="9">
        <v>70</v>
      </c>
      <c r="C72" s="10" t="s">
        <v>17</v>
      </c>
      <c r="D72" s="8" t="str">
        <f>"羊月燕"</f>
        <v>羊月燕</v>
      </c>
      <c r="E72" s="10"/>
    </row>
    <row r="73" spans="1:5">
      <c r="A73" s="8" t="s">
        <v>6</v>
      </c>
      <c r="B73" s="9">
        <v>71</v>
      </c>
      <c r="C73" s="10" t="s">
        <v>18</v>
      </c>
      <c r="D73" s="8" t="str">
        <f>"任薛婷"</f>
        <v>任薛婷</v>
      </c>
      <c r="E73" s="10"/>
    </row>
    <row r="74" spans="1:5">
      <c r="A74" s="8" t="s">
        <v>6</v>
      </c>
      <c r="B74" s="9">
        <v>72</v>
      </c>
      <c r="C74" s="10" t="s">
        <v>18</v>
      </c>
      <c r="D74" s="8" t="str">
        <f>"黎世民"</f>
        <v>黎世民</v>
      </c>
      <c r="E74" s="10"/>
    </row>
    <row r="75" spans="1:5">
      <c r="A75" s="8" t="s">
        <v>6</v>
      </c>
      <c r="B75" s="9">
        <v>73</v>
      </c>
      <c r="C75" s="10" t="s">
        <v>18</v>
      </c>
      <c r="D75" s="8" t="str">
        <f>"梁玉"</f>
        <v>梁玉</v>
      </c>
      <c r="E75" s="10"/>
    </row>
    <row r="76" spans="1:5">
      <c r="A76" s="8" t="s">
        <v>6</v>
      </c>
      <c r="B76" s="9">
        <v>74</v>
      </c>
      <c r="C76" s="10" t="s">
        <v>19</v>
      </c>
      <c r="D76" s="8" t="str">
        <f>"曾椰"</f>
        <v>曾椰</v>
      </c>
      <c r="E76" s="10"/>
    </row>
    <row r="77" spans="1:5">
      <c r="A77" s="8" t="s">
        <v>6</v>
      </c>
      <c r="B77" s="9">
        <v>75</v>
      </c>
      <c r="C77" s="10" t="s">
        <v>19</v>
      </c>
      <c r="D77" s="8" t="str">
        <f>"魏佳英"</f>
        <v>魏佳英</v>
      </c>
      <c r="E77" s="10"/>
    </row>
    <row r="78" spans="1:5">
      <c r="A78" s="8" t="s">
        <v>6</v>
      </c>
      <c r="B78" s="9">
        <v>76</v>
      </c>
      <c r="C78" s="10" t="s">
        <v>20</v>
      </c>
      <c r="D78" s="8" t="str">
        <f>"薛震雯"</f>
        <v>薛震雯</v>
      </c>
      <c r="E78" s="10"/>
    </row>
    <row r="79" spans="1:5">
      <c r="A79" s="8" t="s">
        <v>6</v>
      </c>
      <c r="B79" s="9">
        <v>77</v>
      </c>
      <c r="C79" s="10" t="s">
        <v>20</v>
      </c>
      <c r="D79" s="8" t="str">
        <f>"韩宗利"</f>
        <v>韩宗利</v>
      </c>
      <c r="E79" s="10"/>
    </row>
    <row r="80" spans="1:5">
      <c r="A80" s="8" t="s">
        <v>6</v>
      </c>
      <c r="B80" s="9">
        <v>78</v>
      </c>
      <c r="C80" s="10" t="s">
        <v>20</v>
      </c>
      <c r="D80" s="8" t="str">
        <f>"翟睿"</f>
        <v>翟睿</v>
      </c>
      <c r="E80" s="10"/>
    </row>
    <row r="81" spans="1:5">
      <c r="A81" s="8" t="s">
        <v>6</v>
      </c>
      <c r="B81" s="9">
        <v>79</v>
      </c>
      <c r="C81" s="10" t="s">
        <v>20</v>
      </c>
      <c r="D81" s="8" t="str">
        <f>"程菲儿"</f>
        <v>程菲儿</v>
      </c>
      <c r="E81" s="10"/>
    </row>
    <row r="82" spans="1:5">
      <c r="A82" s="8" t="s">
        <v>6</v>
      </c>
      <c r="B82" s="9">
        <v>80</v>
      </c>
      <c r="C82" s="10" t="s">
        <v>21</v>
      </c>
      <c r="D82" s="8" t="str">
        <f>"林子建"</f>
        <v>林子建</v>
      </c>
      <c r="E82" s="10"/>
    </row>
    <row r="83" spans="1:5">
      <c r="A83" s="8" t="s">
        <v>6</v>
      </c>
      <c r="B83" s="9">
        <v>81</v>
      </c>
      <c r="C83" s="10" t="s">
        <v>21</v>
      </c>
      <c r="D83" s="8" t="str">
        <f>"吴华烨"</f>
        <v>吴华烨</v>
      </c>
      <c r="E83" s="10"/>
    </row>
    <row r="84" spans="1:5">
      <c r="A84" s="8" t="s">
        <v>6</v>
      </c>
      <c r="B84" s="9">
        <v>82</v>
      </c>
      <c r="C84" s="10" t="s">
        <v>21</v>
      </c>
      <c r="D84" s="8" t="str">
        <f>"唐钰芳"</f>
        <v>唐钰芳</v>
      </c>
      <c r="E84" s="10"/>
    </row>
    <row r="85" spans="1:5">
      <c r="A85" s="8" t="s">
        <v>6</v>
      </c>
      <c r="B85" s="9">
        <v>83</v>
      </c>
      <c r="C85" s="10" t="s">
        <v>22</v>
      </c>
      <c r="D85" s="8" t="str">
        <f>"许环鹏"</f>
        <v>许环鹏</v>
      </c>
      <c r="E85" s="10"/>
    </row>
    <row r="86" spans="1:5">
      <c r="A86" s="8" t="s">
        <v>6</v>
      </c>
      <c r="B86" s="9">
        <v>84</v>
      </c>
      <c r="C86" s="10" t="s">
        <v>22</v>
      </c>
      <c r="D86" s="8" t="str">
        <f>"何爱林"</f>
        <v>何爱林</v>
      </c>
      <c r="E86" s="10"/>
    </row>
    <row r="87" spans="1:5">
      <c r="A87" s="8" t="s">
        <v>6</v>
      </c>
      <c r="B87" s="9">
        <v>85</v>
      </c>
      <c r="C87" s="10" t="s">
        <v>23</v>
      </c>
      <c r="D87" s="8" t="str">
        <f>"陈金科"</f>
        <v>陈金科</v>
      </c>
      <c r="E87" s="10"/>
    </row>
    <row r="88" spans="1:5">
      <c r="A88" s="8" t="s">
        <v>6</v>
      </c>
      <c r="B88" s="9">
        <v>86</v>
      </c>
      <c r="C88" s="10" t="s">
        <v>23</v>
      </c>
      <c r="D88" s="8" t="str">
        <f>"王钰"</f>
        <v>王钰</v>
      </c>
      <c r="E88" s="10"/>
    </row>
    <row r="89" spans="1:5">
      <c r="A89" s="8" t="s">
        <v>6</v>
      </c>
      <c r="B89" s="9">
        <v>87</v>
      </c>
      <c r="C89" s="10" t="s">
        <v>23</v>
      </c>
      <c r="D89" s="8" t="str">
        <f>"刘卓"</f>
        <v>刘卓</v>
      </c>
      <c r="E89" s="10"/>
    </row>
    <row r="90" spans="1:5">
      <c r="A90" s="8" t="s">
        <v>6</v>
      </c>
      <c r="B90" s="9">
        <v>88</v>
      </c>
      <c r="C90" s="10" t="s">
        <v>24</v>
      </c>
      <c r="D90" s="8" t="str">
        <f>"于晓庆"</f>
        <v>于晓庆</v>
      </c>
      <c r="E90" s="10"/>
    </row>
    <row r="91" spans="1:5">
      <c r="A91" s="8" t="s">
        <v>6</v>
      </c>
      <c r="B91" s="9">
        <v>89</v>
      </c>
      <c r="C91" s="10" t="s">
        <v>24</v>
      </c>
      <c r="D91" s="8" t="str">
        <f>"郭洋洋"</f>
        <v>郭洋洋</v>
      </c>
      <c r="E91" s="10"/>
    </row>
    <row r="92" spans="1:5">
      <c r="A92" s="8" t="s">
        <v>6</v>
      </c>
      <c r="B92" s="9">
        <v>90</v>
      </c>
      <c r="C92" s="10" t="s">
        <v>24</v>
      </c>
      <c r="D92" s="8" t="str">
        <f>"王曙婧"</f>
        <v>王曙婧</v>
      </c>
      <c r="E92" s="10"/>
    </row>
    <row r="93" spans="1:5">
      <c r="A93" s="8" t="s">
        <v>6</v>
      </c>
      <c r="B93" s="9">
        <v>91</v>
      </c>
      <c r="C93" s="10" t="s">
        <v>24</v>
      </c>
      <c r="D93" s="8" t="str">
        <f>"肖慧婷"</f>
        <v>肖慧婷</v>
      </c>
      <c r="E93" s="10"/>
    </row>
    <row r="94" spans="1:5">
      <c r="A94" s="8" t="s">
        <v>6</v>
      </c>
      <c r="B94" s="9">
        <v>92</v>
      </c>
      <c r="C94" s="10" t="s">
        <v>25</v>
      </c>
      <c r="D94" s="8" t="str">
        <f>"陈小坤"</f>
        <v>陈小坤</v>
      </c>
      <c r="E94" s="10"/>
    </row>
    <row r="95" spans="1:5">
      <c r="A95" s="8" t="s">
        <v>6</v>
      </c>
      <c r="B95" s="9">
        <v>93</v>
      </c>
      <c r="C95" s="10" t="s">
        <v>25</v>
      </c>
      <c r="D95" s="8" t="str">
        <f>"吴彩金"</f>
        <v>吴彩金</v>
      </c>
      <c r="E95" s="10"/>
    </row>
    <row r="96" spans="1:5">
      <c r="A96" s="8" t="s">
        <v>6</v>
      </c>
      <c r="B96" s="9">
        <v>94</v>
      </c>
      <c r="C96" s="10" t="s">
        <v>25</v>
      </c>
      <c r="D96" s="8" t="str">
        <f>"邢雪轲"</f>
        <v>邢雪轲</v>
      </c>
      <c r="E96" s="10"/>
    </row>
    <row r="97" spans="1:5">
      <c r="A97" s="8" t="s">
        <v>6</v>
      </c>
      <c r="B97" s="9">
        <v>95</v>
      </c>
      <c r="C97" s="10" t="s">
        <v>26</v>
      </c>
      <c r="D97" s="8" t="str">
        <f>"李天龙"</f>
        <v>李天龙</v>
      </c>
      <c r="E97" s="10"/>
    </row>
    <row r="98" spans="1:5">
      <c r="A98" s="8" t="s">
        <v>6</v>
      </c>
      <c r="B98" s="9">
        <v>96</v>
      </c>
      <c r="C98" s="10" t="s">
        <v>26</v>
      </c>
      <c r="D98" s="8" t="str">
        <f>"曹欣然"</f>
        <v>曹欣然</v>
      </c>
      <c r="E98" s="10"/>
    </row>
    <row r="99" spans="1:5">
      <c r="A99" s="8" t="s">
        <v>6</v>
      </c>
      <c r="B99" s="9">
        <v>97</v>
      </c>
      <c r="C99" s="10" t="s">
        <v>26</v>
      </c>
      <c r="D99" s="8" t="str">
        <f>"李涵禧"</f>
        <v>李涵禧</v>
      </c>
      <c r="E99" s="10"/>
    </row>
    <row r="100" spans="1:5">
      <c r="A100" s="8" t="s">
        <v>6</v>
      </c>
      <c r="B100" s="9">
        <v>98</v>
      </c>
      <c r="C100" s="10" t="s">
        <v>26</v>
      </c>
      <c r="D100" s="8" t="str">
        <f>"彭子微"</f>
        <v>彭子微</v>
      </c>
      <c r="E100" s="10"/>
    </row>
    <row r="101" spans="1:5">
      <c r="A101" s="8" t="s">
        <v>6</v>
      </c>
      <c r="B101" s="9">
        <v>99</v>
      </c>
      <c r="C101" s="10" t="s">
        <v>26</v>
      </c>
      <c r="D101" s="8" t="str">
        <f>"林乙苏"</f>
        <v>林乙苏</v>
      </c>
      <c r="E101" s="10"/>
    </row>
    <row r="102" spans="1:5">
      <c r="A102" s="8" t="s">
        <v>6</v>
      </c>
      <c r="B102" s="9">
        <v>100</v>
      </c>
      <c r="C102" s="10" t="s">
        <v>26</v>
      </c>
      <c r="D102" s="8" t="str">
        <f>"黄存绣"</f>
        <v>黄存绣</v>
      </c>
      <c r="E102" s="10"/>
    </row>
    <row r="103" spans="1:5">
      <c r="A103" s="8" t="s">
        <v>6</v>
      </c>
      <c r="B103" s="9">
        <v>101</v>
      </c>
      <c r="C103" s="10" t="s">
        <v>26</v>
      </c>
      <c r="D103" s="8" t="str">
        <f>"杨倩"</f>
        <v>杨倩</v>
      </c>
      <c r="E103" s="10"/>
    </row>
    <row r="104" spans="1:5">
      <c r="A104" s="8" t="s">
        <v>6</v>
      </c>
      <c r="B104" s="9">
        <v>102</v>
      </c>
      <c r="C104" s="10" t="s">
        <v>26</v>
      </c>
      <c r="D104" s="8" t="str">
        <f>"薛婧怡"</f>
        <v>薛婧怡</v>
      </c>
      <c r="E104" s="10"/>
    </row>
    <row r="105" spans="1:5">
      <c r="A105" s="8" t="s">
        <v>6</v>
      </c>
      <c r="B105" s="9">
        <v>103</v>
      </c>
      <c r="C105" s="10" t="s">
        <v>26</v>
      </c>
      <c r="D105" s="8" t="str">
        <f>"王茜玥"</f>
        <v>王茜玥</v>
      </c>
      <c r="E105" s="10"/>
    </row>
    <row r="106" spans="1:5">
      <c r="A106" s="8" t="s">
        <v>6</v>
      </c>
      <c r="B106" s="9">
        <v>104</v>
      </c>
      <c r="C106" s="10" t="s">
        <v>27</v>
      </c>
      <c r="D106" s="8" t="str">
        <f>"符竹儀"</f>
        <v>符竹儀</v>
      </c>
      <c r="E106" s="10"/>
    </row>
    <row r="107" spans="1:5">
      <c r="A107" s="8" t="s">
        <v>6</v>
      </c>
      <c r="B107" s="9">
        <v>105</v>
      </c>
      <c r="C107" s="10" t="s">
        <v>27</v>
      </c>
      <c r="D107" s="8" t="str">
        <f>"王守义"</f>
        <v>王守义</v>
      </c>
      <c r="E107" s="10"/>
    </row>
    <row r="108" spans="1:5">
      <c r="A108" s="8" t="s">
        <v>6</v>
      </c>
      <c r="B108" s="9">
        <v>106</v>
      </c>
      <c r="C108" s="10" t="s">
        <v>27</v>
      </c>
      <c r="D108" s="8" t="str">
        <f>"张雨寒"</f>
        <v>张雨寒</v>
      </c>
      <c r="E108" s="10"/>
    </row>
    <row r="109" spans="1:5">
      <c r="A109" s="8" t="s">
        <v>6</v>
      </c>
      <c r="B109" s="9">
        <v>107</v>
      </c>
      <c r="C109" s="10" t="s">
        <v>27</v>
      </c>
      <c r="D109" s="8" t="str">
        <f>"刘俊延"</f>
        <v>刘俊延</v>
      </c>
      <c r="E109" s="10"/>
    </row>
    <row r="110" spans="1:5">
      <c r="A110" s="8" t="s">
        <v>6</v>
      </c>
      <c r="B110" s="9">
        <v>108</v>
      </c>
      <c r="C110" s="10" t="s">
        <v>27</v>
      </c>
      <c r="D110" s="8" t="str">
        <f>"王晴晴"</f>
        <v>王晴晴</v>
      </c>
      <c r="E110" s="10"/>
    </row>
    <row r="111" spans="1:5">
      <c r="A111" s="8" t="s">
        <v>6</v>
      </c>
      <c r="B111" s="9">
        <v>109</v>
      </c>
      <c r="C111" s="10" t="s">
        <v>27</v>
      </c>
      <c r="D111" s="8" t="str">
        <f>"刘鑫林"</f>
        <v>刘鑫林</v>
      </c>
      <c r="E111" s="10"/>
    </row>
    <row r="112" spans="1:5">
      <c r="A112" s="8" t="s">
        <v>6</v>
      </c>
      <c r="B112" s="9">
        <v>110</v>
      </c>
      <c r="C112" s="10" t="s">
        <v>27</v>
      </c>
      <c r="D112" s="8" t="str">
        <f>"陈盛勇"</f>
        <v>陈盛勇</v>
      </c>
      <c r="E112" s="10"/>
    </row>
    <row r="113" spans="1:5">
      <c r="A113" s="8" t="s">
        <v>6</v>
      </c>
      <c r="B113" s="9">
        <v>111</v>
      </c>
      <c r="C113" s="10" t="s">
        <v>27</v>
      </c>
      <c r="D113" s="8" t="str">
        <f>"陈思宇"</f>
        <v>陈思宇</v>
      </c>
      <c r="E113" s="10"/>
    </row>
    <row r="114" spans="1:5">
      <c r="A114" s="8" t="s">
        <v>6</v>
      </c>
      <c r="B114" s="9">
        <v>112</v>
      </c>
      <c r="C114" s="10" t="s">
        <v>27</v>
      </c>
      <c r="D114" s="8" t="str">
        <f>"曾靖松"</f>
        <v>曾靖松</v>
      </c>
      <c r="E114" s="10"/>
    </row>
    <row r="115" spans="1:5">
      <c r="A115" s="8" t="s">
        <v>6</v>
      </c>
      <c r="B115" s="9">
        <v>113</v>
      </c>
      <c r="C115" s="10" t="s">
        <v>28</v>
      </c>
      <c r="D115" s="8" t="str">
        <f>"郑大辉"</f>
        <v>郑大辉</v>
      </c>
      <c r="E115" s="10"/>
    </row>
    <row r="116" spans="1:5">
      <c r="A116" s="8" t="s">
        <v>6</v>
      </c>
      <c r="B116" s="9">
        <v>114</v>
      </c>
      <c r="C116" s="10" t="s">
        <v>28</v>
      </c>
      <c r="D116" s="8" t="str">
        <f>"陈运楠"</f>
        <v>陈运楠</v>
      </c>
      <c r="E116" s="10"/>
    </row>
    <row r="117" spans="1:5">
      <c r="A117" s="8" t="s">
        <v>6</v>
      </c>
      <c r="B117" s="9">
        <v>115</v>
      </c>
      <c r="C117" s="10" t="s">
        <v>28</v>
      </c>
      <c r="D117" s="8" t="str">
        <f>"李佳欣"</f>
        <v>李佳欣</v>
      </c>
      <c r="E117" s="10"/>
    </row>
    <row r="118" spans="1:5">
      <c r="A118" s="8" t="s">
        <v>6</v>
      </c>
      <c r="B118" s="9">
        <v>116</v>
      </c>
      <c r="C118" s="10" t="s">
        <v>28</v>
      </c>
      <c r="D118" s="8" t="str">
        <f>"祁雨璇"</f>
        <v>祁雨璇</v>
      </c>
      <c r="E118" s="10"/>
    </row>
    <row r="119" spans="1:5">
      <c r="A119" s="8" t="s">
        <v>6</v>
      </c>
      <c r="B119" s="9">
        <v>117</v>
      </c>
      <c r="C119" s="10" t="s">
        <v>28</v>
      </c>
      <c r="D119" s="8" t="str">
        <f>"查斯羽"</f>
        <v>查斯羽</v>
      </c>
      <c r="E119" s="10"/>
    </row>
    <row r="120" spans="1:5">
      <c r="A120" s="8" t="s">
        <v>6</v>
      </c>
      <c r="B120" s="9">
        <v>118</v>
      </c>
      <c r="C120" s="10" t="s">
        <v>28</v>
      </c>
      <c r="D120" s="8" t="str">
        <f>"满香富"</f>
        <v>满香富</v>
      </c>
      <c r="E120" s="10"/>
    </row>
    <row r="121" spans="1:5">
      <c r="A121" s="8" t="s">
        <v>6</v>
      </c>
      <c r="B121" s="9">
        <v>119</v>
      </c>
      <c r="C121" s="10" t="s">
        <v>28</v>
      </c>
      <c r="D121" s="8" t="str">
        <f>"林盛康"</f>
        <v>林盛康</v>
      </c>
      <c r="E121" s="10"/>
    </row>
    <row r="122" spans="1:5">
      <c r="A122" s="8" t="s">
        <v>6</v>
      </c>
      <c r="B122" s="9">
        <v>120</v>
      </c>
      <c r="C122" s="10" t="s">
        <v>29</v>
      </c>
      <c r="D122" s="8" t="str">
        <f>"郑成杰"</f>
        <v>郑成杰</v>
      </c>
      <c r="E122" s="10"/>
    </row>
    <row r="123" spans="1:5">
      <c r="A123" s="8" t="s">
        <v>6</v>
      </c>
      <c r="B123" s="9">
        <v>121</v>
      </c>
      <c r="C123" s="10" t="s">
        <v>29</v>
      </c>
      <c r="D123" s="8" t="str">
        <f>"陈洪"</f>
        <v>陈洪</v>
      </c>
      <c r="E123" s="10"/>
    </row>
    <row r="124" spans="1:5">
      <c r="A124" s="8" t="s">
        <v>6</v>
      </c>
      <c r="B124" s="9">
        <v>122</v>
      </c>
      <c r="C124" s="10" t="s">
        <v>29</v>
      </c>
      <c r="D124" s="8" t="str">
        <f>"朱立华"</f>
        <v>朱立华</v>
      </c>
      <c r="E124" s="10"/>
    </row>
    <row r="125" spans="1:5">
      <c r="A125" s="8" t="s">
        <v>6</v>
      </c>
      <c r="B125" s="9">
        <v>123</v>
      </c>
      <c r="C125" s="10" t="s">
        <v>29</v>
      </c>
      <c r="D125" s="8" t="str">
        <f>"杨浩"</f>
        <v>杨浩</v>
      </c>
      <c r="E125" s="10"/>
    </row>
    <row r="126" spans="1:5">
      <c r="A126" s="8" t="s">
        <v>6</v>
      </c>
      <c r="B126" s="9">
        <v>124</v>
      </c>
      <c r="C126" s="10" t="s">
        <v>29</v>
      </c>
      <c r="D126" s="8" t="str">
        <f>"赵福伟"</f>
        <v>赵福伟</v>
      </c>
      <c r="E126" s="10"/>
    </row>
    <row r="127" spans="1:5">
      <c r="A127" s="8" t="s">
        <v>6</v>
      </c>
      <c r="B127" s="9">
        <v>125</v>
      </c>
      <c r="C127" s="10" t="s">
        <v>29</v>
      </c>
      <c r="D127" s="8" t="str">
        <f>"唐梓烜"</f>
        <v>唐梓烜</v>
      </c>
      <c r="E127" s="10"/>
    </row>
    <row r="128" spans="1:5">
      <c r="A128" s="8" t="s">
        <v>6</v>
      </c>
      <c r="B128" s="9">
        <v>126</v>
      </c>
      <c r="C128" s="10" t="s">
        <v>29</v>
      </c>
      <c r="D128" s="8" t="str">
        <f>"孙一凡"</f>
        <v>孙一凡</v>
      </c>
      <c r="E128" s="10"/>
    </row>
    <row r="129" spans="1:5">
      <c r="A129" s="8" t="s">
        <v>6</v>
      </c>
      <c r="B129" s="9">
        <v>127</v>
      </c>
      <c r="C129" s="10" t="s">
        <v>29</v>
      </c>
      <c r="D129" s="8" t="str">
        <f>"赵雨佳"</f>
        <v>赵雨佳</v>
      </c>
      <c r="E129" s="10"/>
    </row>
    <row r="130" spans="1:5">
      <c r="A130" s="8" t="s">
        <v>6</v>
      </c>
      <c r="B130" s="9">
        <v>128</v>
      </c>
      <c r="C130" s="10" t="s">
        <v>29</v>
      </c>
      <c r="D130" s="8" t="str">
        <f>"袁俊伟"</f>
        <v>袁俊伟</v>
      </c>
      <c r="E130" s="10"/>
    </row>
    <row r="131" spans="1:5">
      <c r="A131" s="8" t="s">
        <v>6</v>
      </c>
      <c r="B131" s="9">
        <v>129</v>
      </c>
      <c r="C131" s="10" t="s">
        <v>29</v>
      </c>
      <c r="D131" s="8" t="str">
        <f>"杨甜甜"</f>
        <v>杨甜甜</v>
      </c>
      <c r="E131" s="10"/>
    </row>
    <row r="132" spans="1:5">
      <c r="A132" s="8" t="s">
        <v>6</v>
      </c>
      <c r="B132" s="9">
        <v>130</v>
      </c>
      <c r="C132" s="10" t="s">
        <v>30</v>
      </c>
      <c r="D132" s="8" t="str">
        <f>"李既威"</f>
        <v>李既威</v>
      </c>
      <c r="E132" s="10"/>
    </row>
    <row r="133" spans="1:5">
      <c r="A133" s="8" t="s">
        <v>6</v>
      </c>
      <c r="B133" s="9">
        <v>131</v>
      </c>
      <c r="C133" s="10" t="s">
        <v>30</v>
      </c>
      <c r="D133" s="8" t="str">
        <f>"孙悦"</f>
        <v>孙悦</v>
      </c>
      <c r="E133" s="10"/>
    </row>
    <row r="134" spans="1:5">
      <c r="A134" s="8" t="s">
        <v>6</v>
      </c>
      <c r="B134" s="9">
        <v>132</v>
      </c>
      <c r="C134" s="10" t="s">
        <v>30</v>
      </c>
      <c r="D134" s="8" t="str">
        <f>"张美琳"</f>
        <v>张美琳</v>
      </c>
      <c r="E134" s="10"/>
    </row>
    <row r="135" spans="1:5">
      <c r="A135" s="8" t="s">
        <v>6</v>
      </c>
      <c r="B135" s="9">
        <v>133</v>
      </c>
      <c r="C135" s="10" t="s">
        <v>30</v>
      </c>
      <c r="D135" s="8" t="str">
        <f>"李景棠"</f>
        <v>李景棠</v>
      </c>
      <c r="E135" s="10"/>
    </row>
    <row r="136" spans="1:5">
      <c r="A136" s="8" t="s">
        <v>6</v>
      </c>
      <c r="B136" s="9">
        <v>134</v>
      </c>
      <c r="C136" s="10" t="s">
        <v>30</v>
      </c>
      <c r="D136" s="8" t="str">
        <f>"王冬明"</f>
        <v>王冬明</v>
      </c>
      <c r="E136" s="10"/>
    </row>
    <row r="137" spans="1:5">
      <c r="A137" s="8" t="s">
        <v>6</v>
      </c>
      <c r="B137" s="9">
        <v>135</v>
      </c>
      <c r="C137" s="10" t="s">
        <v>30</v>
      </c>
      <c r="D137" s="8" t="str">
        <f>"吴晶晶"</f>
        <v>吴晶晶</v>
      </c>
      <c r="E137" s="10"/>
    </row>
    <row r="138" spans="1:5">
      <c r="A138" s="8" t="s">
        <v>6</v>
      </c>
      <c r="B138" s="9">
        <v>136</v>
      </c>
      <c r="C138" s="10" t="s">
        <v>30</v>
      </c>
      <c r="D138" s="8" t="str">
        <f>"陈卫琳"</f>
        <v>陈卫琳</v>
      </c>
      <c r="E138" s="10"/>
    </row>
    <row r="139" spans="1:5">
      <c r="A139" s="8" t="s">
        <v>6</v>
      </c>
      <c r="B139" s="9">
        <v>137</v>
      </c>
      <c r="C139" s="10" t="s">
        <v>30</v>
      </c>
      <c r="D139" s="8" t="str">
        <f>"陈建"</f>
        <v>陈建</v>
      </c>
      <c r="E139" s="10"/>
    </row>
    <row r="140" spans="1:5">
      <c r="A140" s="8" t="s">
        <v>6</v>
      </c>
      <c r="B140" s="9">
        <v>138</v>
      </c>
      <c r="C140" s="10" t="s">
        <v>30</v>
      </c>
      <c r="D140" s="8" t="str">
        <f>"吴源辕"</f>
        <v>吴源辕</v>
      </c>
      <c r="E140" s="10"/>
    </row>
    <row r="141" spans="1:5">
      <c r="A141" s="8" t="s">
        <v>6</v>
      </c>
      <c r="B141" s="9">
        <v>139</v>
      </c>
      <c r="C141" s="10" t="s">
        <v>30</v>
      </c>
      <c r="D141" s="8" t="str">
        <f>"唐钰"</f>
        <v>唐钰</v>
      </c>
      <c r="E141" s="10"/>
    </row>
    <row r="142" spans="1:5">
      <c r="A142" s="8" t="s">
        <v>6</v>
      </c>
      <c r="B142" s="9">
        <v>140</v>
      </c>
      <c r="C142" s="10" t="s">
        <v>31</v>
      </c>
      <c r="D142" s="8" t="str">
        <f>"孙欣"</f>
        <v>孙欣</v>
      </c>
      <c r="E142" s="10"/>
    </row>
    <row r="143" spans="1:5">
      <c r="A143" s="8" t="s">
        <v>6</v>
      </c>
      <c r="B143" s="9">
        <v>141</v>
      </c>
      <c r="C143" s="10" t="s">
        <v>31</v>
      </c>
      <c r="D143" s="8" t="str">
        <f>"欧哲莎"</f>
        <v>欧哲莎</v>
      </c>
      <c r="E143" s="10"/>
    </row>
    <row r="144" spans="1:5">
      <c r="A144" s="8" t="s">
        <v>6</v>
      </c>
      <c r="B144" s="9">
        <v>142</v>
      </c>
      <c r="C144" s="10" t="s">
        <v>31</v>
      </c>
      <c r="D144" s="8" t="str">
        <f>"张翔宇"</f>
        <v>张翔宇</v>
      </c>
      <c r="E144" s="10"/>
    </row>
    <row r="145" spans="1:5">
      <c r="A145" s="8" t="s">
        <v>6</v>
      </c>
      <c r="B145" s="9">
        <v>143</v>
      </c>
      <c r="C145" s="10" t="s">
        <v>31</v>
      </c>
      <c r="D145" s="8" t="str">
        <f>"高怡斐"</f>
        <v>高怡斐</v>
      </c>
      <c r="E145" s="10"/>
    </row>
    <row r="146" spans="1:5">
      <c r="A146" s="8" t="s">
        <v>6</v>
      </c>
      <c r="B146" s="9">
        <v>144</v>
      </c>
      <c r="C146" s="10" t="s">
        <v>31</v>
      </c>
      <c r="D146" s="8" t="str">
        <f>"朱宇涛"</f>
        <v>朱宇涛</v>
      </c>
      <c r="E146" s="10"/>
    </row>
    <row r="147" spans="1:5">
      <c r="A147" s="8" t="s">
        <v>6</v>
      </c>
      <c r="B147" s="9">
        <v>145</v>
      </c>
      <c r="C147" s="10" t="s">
        <v>31</v>
      </c>
      <c r="D147" s="8" t="str">
        <f>"戚子怡"</f>
        <v>戚子怡</v>
      </c>
      <c r="E147" s="10"/>
    </row>
    <row r="148" spans="1:5">
      <c r="A148" s="8" t="s">
        <v>6</v>
      </c>
      <c r="B148" s="9">
        <v>146</v>
      </c>
      <c r="C148" s="10" t="s">
        <v>32</v>
      </c>
      <c r="D148" s="8" t="str">
        <f>"杜金波"</f>
        <v>杜金波</v>
      </c>
      <c r="E148" s="10"/>
    </row>
    <row r="149" spans="1:5">
      <c r="A149" s="8" t="s">
        <v>6</v>
      </c>
      <c r="B149" s="9">
        <v>147</v>
      </c>
      <c r="C149" s="10" t="s">
        <v>32</v>
      </c>
      <c r="D149" s="8" t="str">
        <f>"赵冬霓"</f>
        <v>赵冬霓</v>
      </c>
      <c r="E149" s="10"/>
    </row>
    <row r="150" spans="1:5">
      <c r="A150" s="8" t="s">
        <v>6</v>
      </c>
      <c r="B150" s="9">
        <v>148</v>
      </c>
      <c r="C150" s="10" t="s">
        <v>32</v>
      </c>
      <c r="D150" s="8" t="str">
        <f>"符玲脱"</f>
        <v>符玲脱</v>
      </c>
      <c r="E150" s="10"/>
    </row>
    <row r="151" spans="1:5">
      <c r="A151" s="8" t="s">
        <v>6</v>
      </c>
      <c r="B151" s="9">
        <v>149</v>
      </c>
      <c r="C151" s="10" t="s">
        <v>33</v>
      </c>
      <c r="D151" s="8" t="str">
        <f>"黄贵能"</f>
        <v>黄贵能</v>
      </c>
      <c r="E151" s="10"/>
    </row>
    <row r="152" spans="1:5">
      <c r="A152" s="8" t="s">
        <v>6</v>
      </c>
      <c r="B152" s="9">
        <v>150</v>
      </c>
      <c r="C152" s="10" t="s">
        <v>33</v>
      </c>
      <c r="D152" s="8" t="str">
        <f>"勾梦遥"</f>
        <v>勾梦遥</v>
      </c>
      <c r="E152" s="10"/>
    </row>
    <row r="153" spans="1:5">
      <c r="A153" s="8" t="s">
        <v>6</v>
      </c>
      <c r="B153" s="9">
        <v>151</v>
      </c>
      <c r="C153" s="10" t="s">
        <v>33</v>
      </c>
      <c r="D153" s="8" t="str">
        <f>"符芳菘"</f>
        <v>符芳菘</v>
      </c>
      <c r="E153" s="10"/>
    </row>
    <row r="154" spans="1:5">
      <c r="A154" s="8" t="s">
        <v>6</v>
      </c>
      <c r="B154" s="9">
        <v>152</v>
      </c>
      <c r="C154" s="10" t="s">
        <v>34</v>
      </c>
      <c r="D154" s="8" t="str">
        <f>"邓雅青"</f>
        <v>邓雅青</v>
      </c>
      <c r="E154" s="10"/>
    </row>
    <row r="155" spans="1:5">
      <c r="A155" s="8" t="s">
        <v>6</v>
      </c>
      <c r="B155" s="9">
        <v>153</v>
      </c>
      <c r="C155" s="10" t="s">
        <v>34</v>
      </c>
      <c r="D155" s="8" t="str">
        <f>"涂颜"</f>
        <v>涂颜</v>
      </c>
      <c r="E155" s="10"/>
    </row>
    <row r="156" spans="1:5">
      <c r="A156" s="8" t="s">
        <v>6</v>
      </c>
      <c r="B156" s="9">
        <v>154</v>
      </c>
      <c r="C156" s="10" t="s">
        <v>34</v>
      </c>
      <c r="D156" s="8" t="str">
        <f>"邱博倩"</f>
        <v>邱博倩</v>
      </c>
      <c r="E156" s="10"/>
    </row>
    <row r="157" spans="1:5">
      <c r="A157" s="8" t="s">
        <v>6</v>
      </c>
      <c r="B157" s="9">
        <v>155</v>
      </c>
      <c r="C157" s="10" t="s">
        <v>34</v>
      </c>
      <c r="D157" s="8" t="str">
        <f>" 鲍萱"</f>
        <v> 鲍萱</v>
      </c>
      <c r="E157" s="10"/>
    </row>
    <row r="158" spans="1:5">
      <c r="A158" s="8" t="s">
        <v>6</v>
      </c>
      <c r="B158" s="9">
        <v>156</v>
      </c>
      <c r="C158" s="10" t="s">
        <v>34</v>
      </c>
      <c r="D158" s="8" t="str">
        <f>"周彤彤"</f>
        <v>周彤彤</v>
      </c>
      <c r="E158" s="10"/>
    </row>
    <row r="159" spans="1:5">
      <c r="A159" s="8" t="s">
        <v>6</v>
      </c>
      <c r="B159" s="9">
        <v>157</v>
      </c>
      <c r="C159" s="10" t="s">
        <v>34</v>
      </c>
      <c r="D159" s="8" t="str">
        <f>"黄李娜"</f>
        <v>黄李娜</v>
      </c>
      <c r="E159" s="10"/>
    </row>
  </sheetData>
  <autoFilter ref="B2:E159">
    <extLst/>
  </autoFilter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西安考点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炬升 陈</dc:creator>
  <cp:lastModifiedBy>沉静</cp:lastModifiedBy>
  <dcterms:created xsi:type="dcterms:W3CDTF">2024-03-27T06:45:00Z</dcterms:created>
  <dcterms:modified xsi:type="dcterms:W3CDTF">2024-03-27T11:00:13Z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364E13BC9EC2499AB8768AAA0A42E85A_12</vt:lpwstr>
  </property>
  <property fmtid="{D5CDD505-2E9C-101B-9397-08002B2CF9AE}" pid="3" name="KSOProductBuildVer">
    <vt:lpwstr>2052-12.1.0.16412</vt:lpwstr>
  </property>
</Properties>
</file>