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长春考点" sheetId="1" r:id="rId1"/>
  </sheets>
  <definedNames>
    <definedName name="_xlnm._FilterDatabase" localSheetId="0" hidden="1">长春考点!$A$2:$H$338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<sst xmlns="http://schemas.openxmlformats.org/spreadsheetml/2006/main" count="678" uniqueCount="32">
  <si>
    <t>海口市美兰区2024年校园公开招聘教师工作
网上报名初审合格名单（长春考点）</t>
  </si>
  <si>
    <t>招聘单位</t>
  </si>
  <si>
    <t>序号</t>
  </si>
  <si>
    <t>岗位名称</t>
  </si>
  <si>
    <t>姓名</t>
  </si>
  <si>
    <t>备注</t>
  </si>
  <si>
    <t>长春考点</t>
  </si>
  <si>
    <t>中学语文-海口市第九中学</t>
  </si>
  <si>
    <t>中学数学-海口市第九中学</t>
  </si>
  <si>
    <t>中学英语-海口市第九中学</t>
  </si>
  <si>
    <t>中学化学-海口市第九中学</t>
  </si>
  <si>
    <t>中学生物-海口市第九中学</t>
  </si>
  <si>
    <t>中学体育-海口市第九中学</t>
  </si>
  <si>
    <t>小学语文-海口市英才滨江小学</t>
  </si>
  <si>
    <t>小学语文-海口市海甸小学</t>
  </si>
  <si>
    <t>小学语文-海口市美灵小学</t>
  </si>
  <si>
    <t>小学数学-海口市英才滨江小学</t>
  </si>
  <si>
    <t>小学数学-海口市美灵小学</t>
  </si>
  <si>
    <t>小学英语-海口市英才滨江小学</t>
  </si>
  <si>
    <t>小学英语-海口市海甸小学</t>
  </si>
  <si>
    <t>小学英语-海口市美灵小学</t>
  </si>
  <si>
    <t>小学思政-海口市美灵小学</t>
  </si>
  <si>
    <t>小学美术-海口市英才滨江小学</t>
  </si>
  <si>
    <t>小学美术-海口市美灵小学</t>
  </si>
  <si>
    <t>小学音乐-海口市英才滨江小学</t>
  </si>
  <si>
    <t>小学音乐-海口市海甸小学</t>
  </si>
  <si>
    <t>小学音乐-海口市美灵小学</t>
  </si>
  <si>
    <t>小学体育-海口市英才滨江小学</t>
  </si>
  <si>
    <t>小学体育-海口市海甸小学</t>
  </si>
  <si>
    <t>小学体育-海口市美灵小学</t>
  </si>
  <si>
    <t>小学信息技术-海口市英才滨江小学</t>
  </si>
  <si>
    <t>小学信息技术-海口市美灵小学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</si>
</sst>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8"/>
  <sheetViews>
    <sheetView tabSelected="1" workbookViewId="0">
      <selection activeCell="K19" sqref="K19"/>
    </sheetView>
  </sheetViews>
  <sheetFormatPr defaultColWidth="9" defaultRowHeight="13.5" outlineLevelCol="4"/>
  <cols>
    <col min="1" max="1" width="13.25" style="2" customWidth="1"/>
    <col min="2" max="2" width="9.06666666666667" style="3"/>
    <col min="3" max="3" width="30.75" customWidth="1"/>
    <col min="4" max="4" width="10.4" style="2" customWidth="1"/>
    <col min="5" max="5" width="12.4" customWidth="1"/>
  </cols>
  <sheetData>
    <row r="1" ht="50" customHeigh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8" t="s">
        <v>6</v>
      </c>
      <c r="B3" s="9">
        <v>1</v>
      </c>
      <c r="C3" s="10" t="s">
        <v>7</v>
      </c>
      <c r="D3" s="8" t="str">
        <f>"陈锦锐"</f>
        <v>陈锦锐</v>
      </c>
      <c r="E3" s="10"/>
    </row>
    <row r="4" spans="1:5">
      <c r="A4" s="8" t="s">
        <v>6</v>
      </c>
      <c r="B4" s="9">
        <v>2</v>
      </c>
      <c r="C4" s="10" t="s">
        <v>7</v>
      </c>
      <c r="D4" s="8" t="str">
        <f>"刘伊扬"</f>
        <v>刘伊扬</v>
      </c>
      <c r="E4" s="10"/>
    </row>
    <row r="5" spans="1:5">
      <c r="A5" s="8" t="s">
        <v>6</v>
      </c>
      <c r="B5" s="9">
        <v>3</v>
      </c>
      <c r="C5" s="10" t="s">
        <v>7</v>
      </c>
      <c r="D5" s="8" t="str">
        <f>"王德绎"</f>
        <v>王德绎</v>
      </c>
      <c r="E5" s="10"/>
    </row>
    <row r="6" spans="1:5">
      <c r="A6" s="8" t="s">
        <v>6</v>
      </c>
      <c r="B6" s="9">
        <v>4</v>
      </c>
      <c r="C6" s="10" t="s">
        <v>7</v>
      </c>
      <c r="D6" s="8" t="str">
        <f>"鲁菀"</f>
        <v>鲁菀</v>
      </c>
      <c r="E6" s="10"/>
    </row>
    <row r="7" spans="1:5">
      <c r="A7" s="8" t="s">
        <v>6</v>
      </c>
      <c r="B7" s="9">
        <v>5</v>
      </c>
      <c r="C7" s="10" t="s">
        <v>7</v>
      </c>
      <c r="D7" s="8" t="str">
        <f>"王贝宁"</f>
        <v>王贝宁</v>
      </c>
      <c r="E7" s="10"/>
    </row>
    <row r="8" spans="1:5">
      <c r="A8" s="8" t="s">
        <v>6</v>
      </c>
      <c r="B8" s="9">
        <v>6</v>
      </c>
      <c r="C8" s="10" t="s">
        <v>7</v>
      </c>
      <c r="D8" s="8" t="str">
        <f>"刘宣"</f>
        <v>刘宣</v>
      </c>
      <c r="E8" s="10"/>
    </row>
    <row r="9" spans="1:5">
      <c r="A9" s="8" t="s">
        <v>6</v>
      </c>
      <c r="B9" s="9">
        <v>7</v>
      </c>
      <c r="C9" s="10" t="s">
        <v>7</v>
      </c>
      <c r="D9" s="8" t="str">
        <f>"周国良"</f>
        <v>周国良</v>
      </c>
      <c r="E9" s="10"/>
    </row>
    <row r="10" spans="1:5">
      <c r="A10" s="8" t="s">
        <v>6</v>
      </c>
      <c r="B10" s="9">
        <v>8</v>
      </c>
      <c r="C10" s="10" t="s">
        <v>7</v>
      </c>
      <c r="D10" s="8" t="str">
        <f>"李焓梦"</f>
        <v>李焓梦</v>
      </c>
      <c r="E10" s="10"/>
    </row>
    <row r="11" spans="1:5">
      <c r="A11" s="8" t="s">
        <v>6</v>
      </c>
      <c r="B11" s="9">
        <v>9</v>
      </c>
      <c r="C11" s="10" t="s">
        <v>7</v>
      </c>
      <c r="D11" s="8" t="str">
        <f>"张禹涵"</f>
        <v>张禹涵</v>
      </c>
      <c r="E11" s="10"/>
    </row>
    <row r="12" spans="1:5">
      <c r="A12" s="8" t="s">
        <v>6</v>
      </c>
      <c r="B12" s="9">
        <v>10</v>
      </c>
      <c r="C12" s="10" t="s">
        <v>7</v>
      </c>
      <c r="D12" s="8" t="str">
        <f>"张欣"</f>
        <v>张欣</v>
      </c>
      <c r="E12" s="10"/>
    </row>
    <row r="13" spans="1:5">
      <c r="A13" s="8" t="s">
        <v>6</v>
      </c>
      <c r="B13" s="9">
        <v>11</v>
      </c>
      <c r="C13" s="10" t="s">
        <v>7</v>
      </c>
      <c r="D13" s="8" t="str">
        <f>"王品欢"</f>
        <v>王品欢</v>
      </c>
      <c r="E13" s="10"/>
    </row>
    <row r="14" spans="1:5">
      <c r="A14" s="8" t="s">
        <v>6</v>
      </c>
      <c r="B14" s="9">
        <v>12</v>
      </c>
      <c r="C14" s="10" t="s">
        <v>7</v>
      </c>
      <c r="D14" s="8" t="str">
        <f>"杜丹娜"</f>
        <v>杜丹娜</v>
      </c>
      <c r="E14" s="10"/>
    </row>
    <row r="15" spans="1:5">
      <c r="A15" s="8" t="s">
        <v>6</v>
      </c>
      <c r="B15" s="9">
        <v>13</v>
      </c>
      <c r="C15" s="10" t="s">
        <v>8</v>
      </c>
      <c r="D15" s="8" t="str">
        <f>"陈森颖"</f>
        <v>陈森颖</v>
      </c>
      <c r="E15" s="10"/>
    </row>
    <row r="16" spans="1:5">
      <c r="A16" s="8" t="s">
        <v>6</v>
      </c>
      <c r="B16" s="9">
        <v>14</v>
      </c>
      <c r="C16" s="10" t="s">
        <v>8</v>
      </c>
      <c r="D16" s="8" t="str">
        <f>"吴跃"</f>
        <v>吴跃</v>
      </c>
      <c r="E16" s="10"/>
    </row>
    <row r="17" spans="1:5">
      <c r="A17" s="8" t="s">
        <v>6</v>
      </c>
      <c r="B17" s="9">
        <v>15</v>
      </c>
      <c r="C17" s="10" t="s">
        <v>8</v>
      </c>
      <c r="D17" s="8" t="str">
        <f>"王小雪"</f>
        <v>王小雪</v>
      </c>
      <c r="E17" s="10"/>
    </row>
    <row r="18" spans="1:5">
      <c r="A18" s="8" t="s">
        <v>6</v>
      </c>
      <c r="B18" s="9">
        <v>16</v>
      </c>
      <c r="C18" s="10" t="s">
        <v>8</v>
      </c>
      <c r="D18" s="8" t="str">
        <f>"李欣倪"</f>
        <v>李欣倪</v>
      </c>
      <c r="E18" s="10"/>
    </row>
    <row r="19" spans="1:5">
      <c r="A19" s="8" t="s">
        <v>6</v>
      </c>
      <c r="B19" s="9">
        <v>17</v>
      </c>
      <c r="C19" s="10" t="s">
        <v>8</v>
      </c>
      <c r="D19" s="8" t="str">
        <f>"陈玉凤"</f>
        <v>陈玉凤</v>
      </c>
      <c r="E19" s="10"/>
    </row>
    <row r="20" spans="1:5">
      <c r="A20" s="8" t="s">
        <v>6</v>
      </c>
      <c r="B20" s="9">
        <v>18</v>
      </c>
      <c r="C20" s="10" t="s">
        <v>8</v>
      </c>
      <c r="D20" s="8" t="str">
        <f>"杨金玉"</f>
        <v>杨金玉</v>
      </c>
      <c r="E20" s="10"/>
    </row>
    <row r="21" spans="1:5">
      <c r="A21" s="8" t="s">
        <v>6</v>
      </c>
      <c r="B21" s="9">
        <v>19</v>
      </c>
      <c r="C21" s="10" t="s">
        <v>8</v>
      </c>
      <c r="D21" s="8" t="str">
        <f>"陈星宇"</f>
        <v>陈星宇</v>
      </c>
      <c r="E21" s="10"/>
    </row>
    <row r="22" spans="1:5">
      <c r="A22" s="8" t="s">
        <v>6</v>
      </c>
      <c r="B22" s="9">
        <v>20</v>
      </c>
      <c r="C22" s="10" t="s">
        <v>8</v>
      </c>
      <c r="D22" s="8" t="str">
        <f>"张婷雯"</f>
        <v>张婷雯</v>
      </c>
      <c r="E22" s="10"/>
    </row>
    <row r="23" spans="1:5">
      <c r="A23" s="8" t="s">
        <v>6</v>
      </c>
      <c r="B23" s="9">
        <v>21</v>
      </c>
      <c r="C23" s="10" t="s">
        <v>8</v>
      </c>
      <c r="D23" s="8" t="str">
        <f>"张煊"</f>
        <v>张煊</v>
      </c>
      <c r="E23" s="10"/>
    </row>
    <row r="24" spans="1:5">
      <c r="A24" s="8" t="s">
        <v>6</v>
      </c>
      <c r="B24" s="9">
        <v>22</v>
      </c>
      <c r="C24" s="10" t="s">
        <v>8</v>
      </c>
      <c r="D24" s="8" t="str">
        <f>"王杰"</f>
        <v>王杰</v>
      </c>
      <c r="E24" s="10"/>
    </row>
    <row r="25" spans="1:5">
      <c r="A25" s="8" t="s">
        <v>6</v>
      </c>
      <c r="B25" s="9">
        <v>23</v>
      </c>
      <c r="C25" s="10" t="s">
        <v>8</v>
      </c>
      <c r="D25" s="8" t="str">
        <f>"郭莹"</f>
        <v>郭莹</v>
      </c>
      <c r="E25" s="10"/>
    </row>
    <row r="26" spans="1:5">
      <c r="A26" s="8" t="s">
        <v>6</v>
      </c>
      <c r="B26" s="9">
        <v>24</v>
      </c>
      <c r="C26" s="10" t="s">
        <v>8</v>
      </c>
      <c r="D26" s="8" t="str">
        <f>"黄嘉莹"</f>
        <v>黄嘉莹</v>
      </c>
      <c r="E26" s="10"/>
    </row>
    <row r="27" spans="1:5">
      <c r="A27" s="8" t="s">
        <v>6</v>
      </c>
      <c r="B27" s="9">
        <v>25</v>
      </c>
      <c r="C27" s="10" t="s">
        <v>8</v>
      </c>
      <c r="D27" s="8" t="str">
        <f>"李祥超"</f>
        <v>李祥超</v>
      </c>
      <c r="E27" s="10"/>
    </row>
    <row r="28" spans="1:5">
      <c r="A28" s="8" t="s">
        <v>6</v>
      </c>
      <c r="B28" s="9">
        <v>26</v>
      </c>
      <c r="C28" s="10" t="s">
        <v>8</v>
      </c>
      <c r="D28" s="8" t="str">
        <f>"衣冰"</f>
        <v>衣冰</v>
      </c>
      <c r="E28" s="10"/>
    </row>
    <row r="29" spans="1:5">
      <c r="A29" s="8" t="s">
        <v>6</v>
      </c>
      <c r="B29" s="9">
        <v>27</v>
      </c>
      <c r="C29" s="10" t="s">
        <v>8</v>
      </c>
      <c r="D29" s="8" t="str">
        <f>"吴畅"</f>
        <v>吴畅</v>
      </c>
      <c r="E29" s="10"/>
    </row>
    <row r="30" spans="1:5">
      <c r="A30" s="8" t="s">
        <v>6</v>
      </c>
      <c r="B30" s="9">
        <v>28</v>
      </c>
      <c r="C30" s="10" t="s">
        <v>8</v>
      </c>
      <c r="D30" s="8" t="str">
        <f>"黄玉玲"</f>
        <v>黄玉玲</v>
      </c>
      <c r="E30" s="10"/>
    </row>
    <row r="31" spans="1:5">
      <c r="A31" s="8" t="s">
        <v>6</v>
      </c>
      <c r="B31" s="9">
        <v>29</v>
      </c>
      <c r="C31" s="10" t="s">
        <v>8</v>
      </c>
      <c r="D31" s="8" t="str">
        <f>"何陈宇"</f>
        <v>何陈宇</v>
      </c>
      <c r="E31" s="10"/>
    </row>
    <row r="32" spans="1:5">
      <c r="A32" s="8" t="s">
        <v>6</v>
      </c>
      <c r="B32" s="9">
        <v>30</v>
      </c>
      <c r="C32" s="10" t="s">
        <v>8</v>
      </c>
      <c r="D32" s="8" t="str">
        <f>"吕明月"</f>
        <v>吕明月</v>
      </c>
      <c r="E32" s="10"/>
    </row>
    <row r="33" spans="1:5">
      <c r="A33" s="8" t="s">
        <v>6</v>
      </c>
      <c r="B33" s="9">
        <v>31</v>
      </c>
      <c r="C33" s="10" t="s">
        <v>8</v>
      </c>
      <c r="D33" s="8" t="str">
        <f>"黎振楷"</f>
        <v>黎振楷</v>
      </c>
      <c r="E33" s="10"/>
    </row>
    <row r="34" spans="1:5">
      <c r="A34" s="8" t="s">
        <v>6</v>
      </c>
      <c r="B34" s="9">
        <v>32</v>
      </c>
      <c r="C34" s="10" t="s">
        <v>9</v>
      </c>
      <c r="D34" s="8" t="str">
        <f>"曾莹"</f>
        <v>曾莹</v>
      </c>
      <c r="E34" s="10"/>
    </row>
    <row r="35" spans="1:5">
      <c r="A35" s="8" t="s">
        <v>6</v>
      </c>
      <c r="B35" s="9">
        <v>33</v>
      </c>
      <c r="C35" s="10" t="s">
        <v>9</v>
      </c>
      <c r="D35" s="8" t="str">
        <f>"蒋晗"</f>
        <v>蒋晗</v>
      </c>
      <c r="E35" s="10"/>
    </row>
    <row r="36" spans="1:5">
      <c r="A36" s="8" t="s">
        <v>6</v>
      </c>
      <c r="B36" s="9">
        <v>34</v>
      </c>
      <c r="C36" s="10" t="s">
        <v>9</v>
      </c>
      <c r="D36" s="8" t="str">
        <f>"林椿丽"</f>
        <v>林椿丽</v>
      </c>
      <c r="E36" s="10"/>
    </row>
    <row r="37" spans="1:5">
      <c r="A37" s="8" t="s">
        <v>6</v>
      </c>
      <c r="B37" s="9">
        <v>35</v>
      </c>
      <c r="C37" s="10" t="s">
        <v>9</v>
      </c>
      <c r="D37" s="8" t="str">
        <f>"蔡淼"</f>
        <v>蔡淼</v>
      </c>
      <c r="E37" s="10"/>
    </row>
    <row r="38" spans="1:5">
      <c r="A38" s="8" t="s">
        <v>6</v>
      </c>
      <c r="B38" s="9">
        <v>36</v>
      </c>
      <c r="C38" s="10" t="s">
        <v>9</v>
      </c>
      <c r="D38" s="8" t="str">
        <f>"陈伊洛"</f>
        <v>陈伊洛</v>
      </c>
      <c r="E38" s="10"/>
    </row>
    <row r="39" spans="1:5">
      <c r="A39" s="8" t="s">
        <v>6</v>
      </c>
      <c r="B39" s="9">
        <v>37</v>
      </c>
      <c r="C39" s="10" t="s">
        <v>9</v>
      </c>
      <c r="D39" s="8" t="str">
        <f>"石靖淇"</f>
        <v>石靖淇</v>
      </c>
      <c r="E39" s="10"/>
    </row>
    <row r="40" spans="1:5">
      <c r="A40" s="8" t="s">
        <v>6</v>
      </c>
      <c r="B40" s="9">
        <v>38</v>
      </c>
      <c r="C40" s="10" t="s">
        <v>9</v>
      </c>
      <c r="D40" s="8" t="str">
        <f>"焦慧昕"</f>
        <v>焦慧昕</v>
      </c>
      <c r="E40" s="10"/>
    </row>
    <row r="41" spans="1:5">
      <c r="A41" s="8" t="s">
        <v>6</v>
      </c>
      <c r="B41" s="9">
        <v>39</v>
      </c>
      <c r="C41" s="10" t="s">
        <v>9</v>
      </c>
      <c r="D41" s="8" t="str">
        <f>"文著"</f>
        <v>文著</v>
      </c>
      <c r="E41" s="10"/>
    </row>
    <row r="42" spans="1:5">
      <c r="A42" s="8" t="s">
        <v>6</v>
      </c>
      <c r="B42" s="9">
        <v>40</v>
      </c>
      <c r="C42" s="10" t="s">
        <v>9</v>
      </c>
      <c r="D42" s="8" t="str">
        <f>"李阳阳"</f>
        <v>李阳阳</v>
      </c>
      <c r="E42" s="10"/>
    </row>
    <row r="43" spans="1:5">
      <c r="A43" s="8" t="s">
        <v>6</v>
      </c>
      <c r="B43" s="9">
        <v>41</v>
      </c>
      <c r="C43" s="10" t="s">
        <v>9</v>
      </c>
      <c r="D43" s="8" t="str">
        <f>"王玉蓥"</f>
        <v>王玉蓥</v>
      </c>
      <c r="E43" s="10"/>
    </row>
    <row r="44" spans="1:5">
      <c r="A44" s="8" t="s">
        <v>6</v>
      </c>
      <c r="B44" s="9">
        <v>42</v>
      </c>
      <c r="C44" s="10" t="s">
        <v>9</v>
      </c>
      <c r="D44" s="8" t="str">
        <f>"张龙坪"</f>
        <v>张龙坪</v>
      </c>
      <c r="E44" s="10"/>
    </row>
    <row r="45" spans="1:5">
      <c r="A45" s="8" t="s">
        <v>6</v>
      </c>
      <c r="B45" s="9">
        <v>43</v>
      </c>
      <c r="C45" s="10" t="s">
        <v>9</v>
      </c>
      <c r="D45" s="8" t="str">
        <f>"尹航"</f>
        <v>尹航</v>
      </c>
      <c r="E45" s="10"/>
    </row>
    <row r="46" spans="1:5">
      <c r="A46" s="8" t="s">
        <v>6</v>
      </c>
      <c r="B46" s="9">
        <v>44</v>
      </c>
      <c r="C46" s="10" t="s">
        <v>9</v>
      </c>
      <c r="D46" s="8" t="str">
        <f>"樊威"</f>
        <v>樊威</v>
      </c>
      <c r="E46" s="10"/>
    </row>
    <row r="47" spans="1:5">
      <c r="A47" s="8" t="s">
        <v>6</v>
      </c>
      <c r="B47" s="9">
        <v>45</v>
      </c>
      <c r="C47" s="10" t="s">
        <v>9</v>
      </c>
      <c r="D47" s="8" t="str">
        <f>"侯佳依"</f>
        <v>侯佳依</v>
      </c>
      <c r="E47" s="10"/>
    </row>
    <row r="48" spans="1:5">
      <c r="A48" s="8" t="s">
        <v>6</v>
      </c>
      <c r="B48" s="9">
        <v>46</v>
      </c>
      <c r="C48" s="10" t="s">
        <v>9</v>
      </c>
      <c r="D48" s="8" t="str">
        <f>"吴宇豪"</f>
        <v>吴宇豪</v>
      </c>
      <c r="E48" s="10"/>
    </row>
    <row r="49" spans="1:5">
      <c r="A49" s="8" t="s">
        <v>6</v>
      </c>
      <c r="B49" s="9">
        <v>47</v>
      </c>
      <c r="C49" s="10" t="s">
        <v>9</v>
      </c>
      <c r="D49" s="8" t="str">
        <f>"全明熹"</f>
        <v>全明熹</v>
      </c>
      <c r="E49" s="10"/>
    </row>
    <row r="50" spans="1:5">
      <c r="A50" s="8" t="s">
        <v>6</v>
      </c>
      <c r="B50" s="9">
        <v>48</v>
      </c>
      <c r="C50" s="10" t="s">
        <v>9</v>
      </c>
      <c r="D50" s="8" t="str">
        <f>"刘孟言"</f>
        <v>刘孟言</v>
      </c>
      <c r="E50" s="10"/>
    </row>
    <row r="51" spans="1:5">
      <c r="A51" s="8" t="s">
        <v>6</v>
      </c>
      <c r="B51" s="9">
        <v>49</v>
      </c>
      <c r="C51" s="10" t="s">
        <v>9</v>
      </c>
      <c r="D51" s="8" t="str">
        <f>"李佳蕊"</f>
        <v>李佳蕊</v>
      </c>
      <c r="E51" s="10"/>
    </row>
    <row r="52" spans="1:5">
      <c r="A52" s="8" t="s">
        <v>6</v>
      </c>
      <c r="B52" s="9">
        <v>50</v>
      </c>
      <c r="C52" s="10" t="s">
        <v>9</v>
      </c>
      <c r="D52" s="8" t="str">
        <f>"闫冰"</f>
        <v>闫冰</v>
      </c>
      <c r="E52" s="10"/>
    </row>
    <row r="53" spans="1:5">
      <c r="A53" s="8" t="s">
        <v>6</v>
      </c>
      <c r="B53" s="9">
        <v>51</v>
      </c>
      <c r="C53" s="10" t="s">
        <v>9</v>
      </c>
      <c r="D53" s="8" t="str">
        <f>"陈艳虹"</f>
        <v>陈艳虹</v>
      </c>
      <c r="E53" s="10"/>
    </row>
    <row r="54" spans="1:5">
      <c r="A54" s="8" t="s">
        <v>6</v>
      </c>
      <c r="B54" s="9">
        <v>52</v>
      </c>
      <c r="C54" s="10" t="s">
        <v>9</v>
      </c>
      <c r="D54" s="8" t="str">
        <f>"刘杜淳"</f>
        <v>刘杜淳</v>
      </c>
      <c r="E54" s="10"/>
    </row>
    <row r="55" spans="1:5">
      <c r="A55" s="8" t="s">
        <v>6</v>
      </c>
      <c r="B55" s="9">
        <v>53</v>
      </c>
      <c r="C55" s="10" t="s">
        <v>9</v>
      </c>
      <c r="D55" s="8" t="str">
        <f>"刘晓萌"</f>
        <v>刘晓萌</v>
      </c>
      <c r="E55" s="10"/>
    </row>
    <row r="56" spans="1:5">
      <c r="A56" s="8" t="s">
        <v>6</v>
      </c>
      <c r="B56" s="9">
        <v>54</v>
      </c>
      <c r="C56" s="10" t="s">
        <v>9</v>
      </c>
      <c r="D56" s="8" t="str">
        <f>" 王亚萍"</f>
        <v> 王亚萍</v>
      </c>
      <c r="E56" s="10"/>
    </row>
    <row r="57" spans="1:5">
      <c r="A57" s="8" t="s">
        <v>6</v>
      </c>
      <c r="B57" s="9">
        <v>55</v>
      </c>
      <c r="C57" s="10" t="s">
        <v>9</v>
      </c>
      <c r="D57" s="8" t="str">
        <f>"申霑"</f>
        <v>申霑</v>
      </c>
      <c r="E57" s="10"/>
    </row>
    <row r="58" spans="1:5">
      <c r="A58" s="8" t="s">
        <v>6</v>
      </c>
      <c r="B58" s="9">
        <v>56</v>
      </c>
      <c r="C58" s="10" t="s">
        <v>9</v>
      </c>
      <c r="D58" s="8" t="str">
        <f>"贾正婷"</f>
        <v>贾正婷</v>
      </c>
      <c r="E58" s="10"/>
    </row>
    <row r="59" spans="1:5">
      <c r="A59" s="8" t="s">
        <v>6</v>
      </c>
      <c r="B59" s="9">
        <v>57</v>
      </c>
      <c r="C59" s="10" t="s">
        <v>9</v>
      </c>
      <c r="D59" s="8" t="str">
        <f>"林丽柔"</f>
        <v>林丽柔</v>
      </c>
      <c r="E59" s="10"/>
    </row>
    <row r="60" spans="1:5">
      <c r="A60" s="8" t="s">
        <v>6</v>
      </c>
      <c r="B60" s="9">
        <v>58</v>
      </c>
      <c r="C60" s="10" t="s">
        <v>9</v>
      </c>
      <c r="D60" s="8" t="str">
        <f>"唐艳玲"</f>
        <v>唐艳玲</v>
      </c>
      <c r="E60" s="10"/>
    </row>
    <row r="61" spans="1:5">
      <c r="A61" s="8" t="s">
        <v>6</v>
      </c>
      <c r="B61" s="9">
        <v>59</v>
      </c>
      <c r="C61" s="10" t="s">
        <v>9</v>
      </c>
      <c r="D61" s="8" t="str">
        <f>"孙菡"</f>
        <v>孙菡</v>
      </c>
      <c r="E61" s="10"/>
    </row>
    <row r="62" spans="1:5">
      <c r="A62" s="8" t="s">
        <v>6</v>
      </c>
      <c r="B62" s="9">
        <v>60</v>
      </c>
      <c r="C62" s="10" t="s">
        <v>9</v>
      </c>
      <c r="D62" s="8" t="str">
        <f>"曾起津"</f>
        <v>曾起津</v>
      </c>
      <c r="E62" s="10"/>
    </row>
    <row r="63" spans="1:5">
      <c r="A63" s="8" t="s">
        <v>6</v>
      </c>
      <c r="B63" s="9">
        <v>61</v>
      </c>
      <c r="C63" s="10" t="s">
        <v>9</v>
      </c>
      <c r="D63" s="8" t="str">
        <f>"王丹蓝"</f>
        <v>王丹蓝</v>
      </c>
      <c r="E63" s="10"/>
    </row>
    <row r="64" spans="1:5">
      <c r="A64" s="8" t="s">
        <v>6</v>
      </c>
      <c r="B64" s="9">
        <v>62</v>
      </c>
      <c r="C64" s="10" t="s">
        <v>9</v>
      </c>
      <c r="D64" s="8" t="str">
        <f>"杨伊凡"</f>
        <v>杨伊凡</v>
      </c>
      <c r="E64" s="10"/>
    </row>
    <row r="65" spans="1:5">
      <c r="A65" s="8" t="s">
        <v>6</v>
      </c>
      <c r="B65" s="9">
        <v>63</v>
      </c>
      <c r="C65" s="10" t="s">
        <v>10</v>
      </c>
      <c r="D65" s="8" t="str">
        <f>"麦天成"</f>
        <v>麦天成</v>
      </c>
      <c r="E65" s="10"/>
    </row>
    <row r="66" spans="1:5">
      <c r="A66" s="8" t="s">
        <v>6</v>
      </c>
      <c r="B66" s="9">
        <v>64</v>
      </c>
      <c r="C66" s="10" t="s">
        <v>10</v>
      </c>
      <c r="D66" s="8" t="str">
        <f>"杨璐亦"</f>
        <v>杨璐亦</v>
      </c>
      <c r="E66" s="10"/>
    </row>
    <row r="67" spans="1:5">
      <c r="A67" s="8" t="s">
        <v>6</v>
      </c>
      <c r="B67" s="9">
        <v>65</v>
      </c>
      <c r="C67" s="10" t="s">
        <v>10</v>
      </c>
      <c r="D67" s="8" t="str">
        <f>"许秋缘"</f>
        <v>许秋缘</v>
      </c>
      <c r="E67" s="10"/>
    </row>
    <row r="68" spans="1:5">
      <c r="A68" s="8" t="s">
        <v>6</v>
      </c>
      <c r="B68" s="9">
        <v>66</v>
      </c>
      <c r="C68" s="10" t="s">
        <v>10</v>
      </c>
      <c r="D68" s="8" t="str">
        <f>"覃集文"</f>
        <v>覃集文</v>
      </c>
      <c r="E68" s="10"/>
    </row>
    <row r="69" spans="1:5">
      <c r="A69" s="8" t="s">
        <v>6</v>
      </c>
      <c r="B69" s="9">
        <v>67</v>
      </c>
      <c r="C69" s="10" t="s">
        <v>10</v>
      </c>
      <c r="D69" s="8" t="str">
        <f>"张艺琳"</f>
        <v>张艺琳</v>
      </c>
      <c r="E69" s="10"/>
    </row>
    <row r="70" spans="1:5">
      <c r="A70" s="8" t="s">
        <v>6</v>
      </c>
      <c r="B70" s="9">
        <v>68</v>
      </c>
      <c r="C70" s="10" t="s">
        <v>10</v>
      </c>
      <c r="D70" s="8" t="str">
        <f>"代宗熙"</f>
        <v>代宗熙</v>
      </c>
      <c r="E70" s="10"/>
    </row>
    <row r="71" spans="1:5">
      <c r="A71" s="8" t="s">
        <v>6</v>
      </c>
      <c r="B71" s="9">
        <v>69</v>
      </c>
      <c r="C71" s="10" t="s">
        <v>10</v>
      </c>
      <c r="D71" s="8" t="str">
        <f>"符梅桂"</f>
        <v>符梅桂</v>
      </c>
      <c r="E71" s="10"/>
    </row>
    <row r="72" spans="1:5">
      <c r="A72" s="8" t="s">
        <v>6</v>
      </c>
      <c r="B72" s="9">
        <v>70</v>
      </c>
      <c r="C72" s="10" t="s">
        <v>10</v>
      </c>
      <c r="D72" s="8" t="str">
        <f>"邓芳荞"</f>
        <v>邓芳荞</v>
      </c>
      <c r="E72" s="10"/>
    </row>
    <row r="73" spans="1:5">
      <c r="A73" s="8" t="s">
        <v>6</v>
      </c>
      <c r="B73" s="9">
        <v>71</v>
      </c>
      <c r="C73" s="10" t="s">
        <v>10</v>
      </c>
      <c r="D73" s="8" t="str">
        <f>"高启"</f>
        <v>高启</v>
      </c>
      <c r="E73" s="10"/>
    </row>
    <row r="74" spans="1:5">
      <c r="A74" s="8" t="s">
        <v>6</v>
      </c>
      <c r="B74" s="9">
        <v>72</v>
      </c>
      <c r="C74" s="10" t="s">
        <v>10</v>
      </c>
      <c r="D74" s="8" t="str">
        <f>"林慧红"</f>
        <v>林慧红</v>
      </c>
      <c r="E74" s="10"/>
    </row>
    <row r="75" spans="1:5">
      <c r="A75" s="8" t="s">
        <v>6</v>
      </c>
      <c r="B75" s="9">
        <v>73</v>
      </c>
      <c r="C75" s="10" t="s">
        <v>10</v>
      </c>
      <c r="D75" s="8" t="str">
        <f>"付琪玥"</f>
        <v>付琪玥</v>
      </c>
      <c r="E75" s="10"/>
    </row>
    <row r="76" spans="1:5">
      <c r="A76" s="8" t="s">
        <v>6</v>
      </c>
      <c r="B76" s="9">
        <v>74</v>
      </c>
      <c r="C76" s="10" t="s">
        <v>10</v>
      </c>
      <c r="D76" s="8" t="str">
        <f>"吴贝贝"</f>
        <v>吴贝贝</v>
      </c>
      <c r="E76" s="10"/>
    </row>
    <row r="77" spans="1:5">
      <c r="A77" s="8" t="s">
        <v>6</v>
      </c>
      <c r="B77" s="9">
        <v>75</v>
      </c>
      <c r="C77" s="10" t="s">
        <v>10</v>
      </c>
      <c r="D77" s="8" t="str">
        <f>"吕文轩"</f>
        <v>吕文轩</v>
      </c>
      <c r="E77" s="10"/>
    </row>
    <row r="78" spans="1:5">
      <c r="A78" s="8" t="s">
        <v>6</v>
      </c>
      <c r="B78" s="9">
        <v>76</v>
      </c>
      <c r="C78" s="10" t="s">
        <v>10</v>
      </c>
      <c r="D78" s="8" t="str">
        <f>"李娟"</f>
        <v>李娟</v>
      </c>
      <c r="E78" s="10"/>
    </row>
    <row r="79" spans="1:5">
      <c r="A79" s="8" t="s">
        <v>6</v>
      </c>
      <c r="B79" s="9">
        <v>77</v>
      </c>
      <c r="C79" s="10" t="s">
        <v>10</v>
      </c>
      <c r="D79" s="8" t="str">
        <f>"王洋"</f>
        <v>王洋</v>
      </c>
      <c r="E79" s="10"/>
    </row>
    <row r="80" spans="1:5">
      <c r="A80" s="8" t="s">
        <v>6</v>
      </c>
      <c r="B80" s="9">
        <v>78</v>
      </c>
      <c r="C80" s="10" t="s">
        <v>10</v>
      </c>
      <c r="D80" s="8" t="str">
        <f>"王振海"</f>
        <v>王振海</v>
      </c>
      <c r="E80" s="10"/>
    </row>
    <row r="81" spans="1:5">
      <c r="A81" s="8" t="s">
        <v>6</v>
      </c>
      <c r="B81" s="9">
        <v>79</v>
      </c>
      <c r="C81" s="10" t="s">
        <v>10</v>
      </c>
      <c r="D81" s="8" t="str">
        <f>"何贤杨"</f>
        <v>何贤杨</v>
      </c>
      <c r="E81" s="10"/>
    </row>
    <row r="82" spans="1:5">
      <c r="A82" s="8" t="s">
        <v>6</v>
      </c>
      <c r="B82" s="9">
        <v>80</v>
      </c>
      <c r="C82" s="10" t="s">
        <v>10</v>
      </c>
      <c r="D82" s="8" t="str">
        <f>"焦张丫"</f>
        <v>焦张丫</v>
      </c>
      <c r="E82" s="10"/>
    </row>
    <row r="83" spans="1:5">
      <c r="A83" s="8" t="s">
        <v>6</v>
      </c>
      <c r="B83" s="9">
        <v>81</v>
      </c>
      <c r="C83" s="10" t="s">
        <v>10</v>
      </c>
      <c r="D83" s="8" t="str">
        <f>"王馨雨"</f>
        <v>王馨雨</v>
      </c>
      <c r="E83" s="10"/>
    </row>
    <row r="84" spans="1:5">
      <c r="A84" s="8" t="s">
        <v>6</v>
      </c>
      <c r="B84" s="9">
        <v>82</v>
      </c>
      <c r="C84" s="10" t="s">
        <v>10</v>
      </c>
      <c r="D84" s="8" t="str">
        <f>"王珂"</f>
        <v>王珂</v>
      </c>
      <c r="E84" s="10"/>
    </row>
    <row r="85" spans="1:5">
      <c r="A85" s="8" t="s">
        <v>6</v>
      </c>
      <c r="B85" s="9">
        <v>83</v>
      </c>
      <c r="C85" s="10" t="s">
        <v>10</v>
      </c>
      <c r="D85" s="8" t="str">
        <f>"潘杨"</f>
        <v>潘杨</v>
      </c>
      <c r="E85" s="10"/>
    </row>
    <row r="86" spans="1:5">
      <c r="A86" s="8" t="s">
        <v>6</v>
      </c>
      <c r="B86" s="9">
        <v>84</v>
      </c>
      <c r="C86" s="10" t="s">
        <v>10</v>
      </c>
      <c r="D86" s="8" t="str">
        <f>"姜楠"</f>
        <v>姜楠</v>
      </c>
      <c r="E86" s="10"/>
    </row>
    <row r="87" spans="1:5">
      <c r="A87" s="8" t="s">
        <v>6</v>
      </c>
      <c r="B87" s="9">
        <v>85</v>
      </c>
      <c r="C87" s="10" t="s">
        <v>10</v>
      </c>
      <c r="D87" s="8" t="str">
        <f>"符桂乾"</f>
        <v>符桂乾</v>
      </c>
      <c r="E87" s="10"/>
    </row>
    <row r="88" spans="1:5">
      <c r="A88" s="8" t="s">
        <v>6</v>
      </c>
      <c r="B88" s="9">
        <v>86</v>
      </c>
      <c r="C88" s="10" t="s">
        <v>10</v>
      </c>
      <c r="D88" s="8" t="str">
        <f>"曾钊"</f>
        <v>曾钊</v>
      </c>
      <c r="E88" s="10"/>
    </row>
    <row r="89" spans="1:5">
      <c r="A89" s="8" t="s">
        <v>6</v>
      </c>
      <c r="B89" s="9">
        <v>87</v>
      </c>
      <c r="C89" s="10" t="s">
        <v>10</v>
      </c>
      <c r="D89" s="8" t="str">
        <f>"崔馨月"</f>
        <v>崔馨月</v>
      </c>
      <c r="E89" s="10"/>
    </row>
    <row r="90" spans="1:5">
      <c r="A90" s="8" t="s">
        <v>6</v>
      </c>
      <c r="B90" s="9">
        <v>88</v>
      </c>
      <c r="C90" s="10" t="s">
        <v>11</v>
      </c>
      <c r="D90" s="8" t="str">
        <f>"冼芳莹"</f>
        <v>冼芳莹</v>
      </c>
      <c r="E90" s="10"/>
    </row>
    <row r="91" spans="1:5">
      <c r="A91" s="8" t="s">
        <v>6</v>
      </c>
      <c r="B91" s="9">
        <v>89</v>
      </c>
      <c r="C91" s="10" t="s">
        <v>11</v>
      </c>
      <c r="D91" s="8" t="str">
        <f>"陈成燕"</f>
        <v>陈成燕</v>
      </c>
      <c r="E91" s="10"/>
    </row>
    <row r="92" spans="1:5">
      <c r="A92" s="8" t="s">
        <v>6</v>
      </c>
      <c r="B92" s="9">
        <v>90</v>
      </c>
      <c r="C92" s="10" t="s">
        <v>11</v>
      </c>
      <c r="D92" s="8" t="str">
        <f>"毕竞元"</f>
        <v>毕竞元</v>
      </c>
      <c r="E92" s="10"/>
    </row>
    <row r="93" spans="1:5">
      <c r="A93" s="8" t="s">
        <v>6</v>
      </c>
      <c r="B93" s="9">
        <v>91</v>
      </c>
      <c r="C93" s="10" t="s">
        <v>11</v>
      </c>
      <c r="D93" s="8" t="str">
        <f>"柯静蕊"</f>
        <v>柯静蕊</v>
      </c>
      <c r="E93" s="10"/>
    </row>
    <row r="94" spans="1:5">
      <c r="A94" s="8" t="s">
        <v>6</v>
      </c>
      <c r="B94" s="9">
        <v>92</v>
      </c>
      <c r="C94" s="10" t="s">
        <v>11</v>
      </c>
      <c r="D94" s="8" t="str">
        <f>"江咏玫"</f>
        <v>江咏玫</v>
      </c>
      <c r="E94" s="10"/>
    </row>
    <row r="95" spans="1:5">
      <c r="A95" s="8" t="s">
        <v>6</v>
      </c>
      <c r="B95" s="9">
        <v>93</v>
      </c>
      <c r="C95" s="10" t="s">
        <v>11</v>
      </c>
      <c r="D95" s="8" t="str">
        <f>"靳晓玲"</f>
        <v>靳晓玲</v>
      </c>
      <c r="E95" s="10"/>
    </row>
    <row r="96" spans="1:5">
      <c r="A96" s="8" t="s">
        <v>6</v>
      </c>
      <c r="B96" s="9">
        <v>94</v>
      </c>
      <c r="C96" s="10" t="s">
        <v>11</v>
      </c>
      <c r="D96" s="8" t="str">
        <f>"何华桃"</f>
        <v>何华桃</v>
      </c>
      <c r="E96" s="10"/>
    </row>
    <row r="97" spans="1:5">
      <c r="A97" s="8" t="s">
        <v>6</v>
      </c>
      <c r="B97" s="9">
        <v>95</v>
      </c>
      <c r="C97" s="10" t="s">
        <v>11</v>
      </c>
      <c r="D97" s="8" t="str">
        <f>"韩富畴"</f>
        <v>韩富畴</v>
      </c>
      <c r="E97" s="10"/>
    </row>
    <row r="98" spans="1:5">
      <c r="A98" s="8" t="s">
        <v>6</v>
      </c>
      <c r="B98" s="9">
        <v>96</v>
      </c>
      <c r="C98" s="10" t="s">
        <v>11</v>
      </c>
      <c r="D98" s="8" t="str">
        <f>"钱慧"</f>
        <v>钱慧</v>
      </c>
      <c r="E98" s="10"/>
    </row>
    <row r="99" spans="1:5">
      <c r="A99" s="8" t="s">
        <v>6</v>
      </c>
      <c r="B99" s="9">
        <v>97</v>
      </c>
      <c r="C99" s="10" t="s">
        <v>11</v>
      </c>
      <c r="D99" s="8" t="str">
        <f>"凌茜"</f>
        <v>凌茜</v>
      </c>
      <c r="E99" s="10"/>
    </row>
    <row r="100" spans="1:5">
      <c r="A100" s="8" t="s">
        <v>6</v>
      </c>
      <c r="B100" s="9">
        <v>98</v>
      </c>
      <c r="C100" s="10" t="s">
        <v>11</v>
      </c>
      <c r="D100" s="8" t="str">
        <f>"李开浩"</f>
        <v>李开浩</v>
      </c>
      <c r="E100" s="10"/>
    </row>
    <row r="101" spans="1:5">
      <c r="A101" s="8" t="s">
        <v>6</v>
      </c>
      <c r="B101" s="9">
        <v>99</v>
      </c>
      <c r="C101" s="10" t="s">
        <v>11</v>
      </c>
      <c r="D101" s="8" t="str">
        <f>"范竞方"</f>
        <v>范竞方</v>
      </c>
      <c r="E101" s="10"/>
    </row>
    <row r="102" spans="1:5">
      <c r="A102" s="8" t="s">
        <v>6</v>
      </c>
      <c r="B102" s="9">
        <v>100</v>
      </c>
      <c r="C102" s="10" t="s">
        <v>11</v>
      </c>
      <c r="D102" s="8" t="str">
        <f>"符慧文"</f>
        <v>符慧文</v>
      </c>
      <c r="E102" s="10"/>
    </row>
    <row r="103" spans="1:5">
      <c r="A103" s="8" t="s">
        <v>6</v>
      </c>
      <c r="B103" s="9">
        <v>101</v>
      </c>
      <c r="C103" s="10" t="s">
        <v>11</v>
      </c>
      <c r="D103" s="8" t="str">
        <f>"郑玮彤"</f>
        <v>郑玮彤</v>
      </c>
      <c r="E103" s="10"/>
    </row>
    <row r="104" spans="1:5">
      <c r="A104" s="8" t="s">
        <v>6</v>
      </c>
      <c r="B104" s="9">
        <v>102</v>
      </c>
      <c r="C104" s="10" t="s">
        <v>11</v>
      </c>
      <c r="D104" s="8" t="str">
        <f>"黄民钰"</f>
        <v>黄民钰</v>
      </c>
      <c r="E104" s="10"/>
    </row>
    <row r="105" spans="1:5">
      <c r="A105" s="8" t="s">
        <v>6</v>
      </c>
      <c r="B105" s="9">
        <v>103</v>
      </c>
      <c r="C105" s="10" t="s">
        <v>11</v>
      </c>
      <c r="D105" s="8" t="str">
        <f>"黄兆娟"</f>
        <v>黄兆娟</v>
      </c>
      <c r="E105" s="10"/>
    </row>
    <row r="106" spans="1:5">
      <c r="A106" s="8" t="s">
        <v>6</v>
      </c>
      <c r="B106" s="9">
        <v>104</v>
      </c>
      <c r="C106" s="10" t="s">
        <v>12</v>
      </c>
      <c r="D106" s="8" t="str">
        <f>"徐洋"</f>
        <v>徐洋</v>
      </c>
      <c r="E106" s="10"/>
    </row>
    <row r="107" spans="1:5">
      <c r="A107" s="8" t="s">
        <v>6</v>
      </c>
      <c r="B107" s="9">
        <v>105</v>
      </c>
      <c r="C107" s="10" t="s">
        <v>12</v>
      </c>
      <c r="D107" s="8" t="str">
        <f>"潘子晨"</f>
        <v>潘子晨</v>
      </c>
      <c r="E107" s="10"/>
    </row>
    <row r="108" spans="1:5">
      <c r="A108" s="8" t="s">
        <v>6</v>
      </c>
      <c r="B108" s="9">
        <v>106</v>
      </c>
      <c r="C108" s="10" t="s">
        <v>12</v>
      </c>
      <c r="D108" s="8" t="str">
        <f>"徐杰"</f>
        <v>徐杰</v>
      </c>
      <c r="E108" s="10"/>
    </row>
    <row r="109" spans="1:5">
      <c r="A109" s="8" t="s">
        <v>6</v>
      </c>
      <c r="B109" s="9">
        <v>107</v>
      </c>
      <c r="C109" s="10" t="s">
        <v>12</v>
      </c>
      <c r="D109" s="8" t="str">
        <f>"王育全"</f>
        <v>王育全</v>
      </c>
      <c r="E109" s="10"/>
    </row>
    <row r="110" spans="1:5">
      <c r="A110" s="8" t="s">
        <v>6</v>
      </c>
      <c r="B110" s="9">
        <v>108</v>
      </c>
      <c r="C110" s="10" t="s">
        <v>12</v>
      </c>
      <c r="D110" s="8" t="str">
        <f>"巫家源"</f>
        <v>巫家源</v>
      </c>
      <c r="E110" s="10"/>
    </row>
    <row r="111" spans="1:5">
      <c r="A111" s="8" t="s">
        <v>6</v>
      </c>
      <c r="B111" s="9">
        <v>109</v>
      </c>
      <c r="C111" s="10" t="s">
        <v>12</v>
      </c>
      <c r="D111" s="8" t="str">
        <f>"梁潇月"</f>
        <v>梁潇月</v>
      </c>
      <c r="E111" s="10"/>
    </row>
    <row r="112" spans="1:5">
      <c r="A112" s="8" t="s">
        <v>6</v>
      </c>
      <c r="B112" s="9">
        <v>110</v>
      </c>
      <c r="C112" s="10" t="s">
        <v>12</v>
      </c>
      <c r="D112" s="8" t="str">
        <f>"王恩召"</f>
        <v>王恩召</v>
      </c>
      <c r="E112" s="10"/>
    </row>
    <row r="113" spans="1:5">
      <c r="A113" s="8" t="s">
        <v>6</v>
      </c>
      <c r="B113" s="9">
        <v>111</v>
      </c>
      <c r="C113" s="10" t="s">
        <v>12</v>
      </c>
      <c r="D113" s="8" t="str">
        <f>"钟锐"</f>
        <v>钟锐</v>
      </c>
      <c r="E113" s="10"/>
    </row>
    <row r="114" spans="1:5">
      <c r="A114" s="8" t="s">
        <v>6</v>
      </c>
      <c r="B114" s="9">
        <v>112</v>
      </c>
      <c r="C114" s="10" t="s">
        <v>12</v>
      </c>
      <c r="D114" s="8" t="str">
        <f>"焦裕菁"</f>
        <v>焦裕菁</v>
      </c>
      <c r="E114" s="10"/>
    </row>
    <row r="115" spans="1:5">
      <c r="A115" s="8" t="s">
        <v>6</v>
      </c>
      <c r="B115" s="9">
        <v>113</v>
      </c>
      <c r="C115" s="10" t="s">
        <v>12</v>
      </c>
      <c r="D115" s="8" t="str">
        <f>"刘培文"</f>
        <v>刘培文</v>
      </c>
      <c r="E115" s="10"/>
    </row>
    <row r="116" spans="1:5">
      <c r="A116" s="8" t="s">
        <v>6</v>
      </c>
      <c r="B116" s="9">
        <v>114</v>
      </c>
      <c r="C116" s="10" t="s">
        <v>12</v>
      </c>
      <c r="D116" s="8" t="str">
        <f>"梁家龙"</f>
        <v>梁家龙</v>
      </c>
      <c r="E116" s="10"/>
    </row>
    <row r="117" spans="1:5">
      <c r="A117" s="8" t="s">
        <v>6</v>
      </c>
      <c r="B117" s="9">
        <v>115</v>
      </c>
      <c r="C117" s="10" t="s">
        <v>12</v>
      </c>
      <c r="D117" s="8" t="str">
        <f>"黄腾"</f>
        <v>黄腾</v>
      </c>
      <c r="E117" s="10"/>
    </row>
    <row r="118" spans="1:5">
      <c r="A118" s="8" t="s">
        <v>6</v>
      </c>
      <c r="B118" s="9">
        <v>116</v>
      </c>
      <c r="C118" s="10" t="s">
        <v>12</v>
      </c>
      <c r="D118" s="8" t="str">
        <f>"王子健"</f>
        <v>王子健</v>
      </c>
      <c r="E118" s="10"/>
    </row>
    <row r="119" spans="1:5">
      <c r="A119" s="8" t="s">
        <v>6</v>
      </c>
      <c r="B119" s="9">
        <v>117</v>
      </c>
      <c r="C119" s="10" t="s">
        <v>12</v>
      </c>
      <c r="D119" s="8" t="str">
        <f>"李扬艺"</f>
        <v>李扬艺</v>
      </c>
      <c r="E119" s="10"/>
    </row>
    <row r="120" spans="1:5">
      <c r="A120" s="8" t="s">
        <v>6</v>
      </c>
      <c r="B120" s="9">
        <v>118</v>
      </c>
      <c r="C120" s="10" t="s">
        <v>13</v>
      </c>
      <c r="D120" s="8" t="str">
        <f>"韦琛思"</f>
        <v>韦琛思</v>
      </c>
      <c r="E120" s="10"/>
    </row>
    <row r="121" spans="1:5">
      <c r="A121" s="8" t="s">
        <v>6</v>
      </c>
      <c r="B121" s="9">
        <v>119</v>
      </c>
      <c r="C121" s="10" t="s">
        <v>13</v>
      </c>
      <c r="D121" s="8" t="str">
        <f>"蔡雨晴"</f>
        <v>蔡雨晴</v>
      </c>
      <c r="E121" s="10"/>
    </row>
    <row r="122" spans="1:5">
      <c r="A122" s="8" t="s">
        <v>6</v>
      </c>
      <c r="B122" s="9">
        <v>120</v>
      </c>
      <c r="C122" s="10" t="s">
        <v>13</v>
      </c>
      <c r="D122" s="8" t="str">
        <f>"冯媛"</f>
        <v>冯媛</v>
      </c>
      <c r="E122" s="10"/>
    </row>
    <row r="123" spans="1:5">
      <c r="A123" s="8" t="s">
        <v>6</v>
      </c>
      <c r="B123" s="9">
        <v>121</v>
      </c>
      <c r="C123" s="10" t="s">
        <v>13</v>
      </c>
      <c r="D123" s="8" t="str">
        <f>"步晓昕"</f>
        <v>步晓昕</v>
      </c>
      <c r="E123" s="10"/>
    </row>
    <row r="124" spans="1:5">
      <c r="A124" s="8" t="s">
        <v>6</v>
      </c>
      <c r="B124" s="9">
        <v>122</v>
      </c>
      <c r="C124" s="10" t="s">
        <v>13</v>
      </c>
      <c r="D124" s="8" t="str">
        <f>"罗媛元"</f>
        <v>罗媛元</v>
      </c>
      <c r="E124" s="10"/>
    </row>
    <row r="125" spans="1:5">
      <c r="A125" s="8" t="s">
        <v>6</v>
      </c>
      <c r="B125" s="9">
        <v>123</v>
      </c>
      <c r="C125" s="10" t="s">
        <v>13</v>
      </c>
      <c r="D125" s="8" t="str">
        <f>"黄珂"</f>
        <v>黄珂</v>
      </c>
      <c r="E125" s="10"/>
    </row>
    <row r="126" spans="1:5">
      <c r="A126" s="8" t="s">
        <v>6</v>
      </c>
      <c r="B126" s="9">
        <v>124</v>
      </c>
      <c r="C126" s="10" t="s">
        <v>13</v>
      </c>
      <c r="D126" s="8" t="str">
        <f>"邓淑蕾"</f>
        <v>邓淑蕾</v>
      </c>
      <c r="E126" s="10"/>
    </row>
    <row r="127" spans="1:5">
      <c r="A127" s="8" t="s">
        <v>6</v>
      </c>
      <c r="B127" s="9">
        <v>125</v>
      </c>
      <c r="C127" s="10" t="s">
        <v>13</v>
      </c>
      <c r="D127" s="8" t="str">
        <f>"王淼"</f>
        <v>王淼</v>
      </c>
      <c r="E127" s="10"/>
    </row>
    <row r="128" spans="1:5">
      <c r="A128" s="8" t="s">
        <v>6</v>
      </c>
      <c r="B128" s="9">
        <v>126</v>
      </c>
      <c r="C128" s="10" t="s">
        <v>13</v>
      </c>
      <c r="D128" s="8" t="str">
        <f>"李佳怡"</f>
        <v>李佳怡</v>
      </c>
      <c r="E128" s="10"/>
    </row>
    <row r="129" spans="1:5">
      <c r="A129" s="8" t="s">
        <v>6</v>
      </c>
      <c r="B129" s="9">
        <v>127</v>
      </c>
      <c r="C129" s="10" t="s">
        <v>13</v>
      </c>
      <c r="D129" s="8" t="str">
        <f>"李佳描"</f>
        <v>李佳描</v>
      </c>
      <c r="E129" s="10"/>
    </row>
    <row r="130" spans="1:5">
      <c r="A130" s="8" t="s">
        <v>6</v>
      </c>
      <c r="B130" s="9">
        <v>128</v>
      </c>
      <c r="C130" s="10" t="s">
        <v>13</v>
      </c>
      <c r="D130" s="8" t="str">
        <f>"黄莹莹"</f>
        <v>黄莹莹</v>
      </c>
      <c r="E130" s="10"/>
    </row>
    <row r="131" spans="1:5">
      <c r="A131" s="8" t="s">
        <v>6</v>
      </c>
      <c r="B131" s="9">
        <v>129</v>
      </c>
      <c r="C131" s="10" t="s">
        <v>13</v>
      </c>
      <c r="D131" s="8" t="str">
        <f>"孙佳怡"</f>
        <v>孙佳怡</v>
      </c>
      <c r="E131" s="10"/>
    </row>
    <row r="132" spans="1:5">
      <c r="A132" s="8" t="s">
        <v>6</v>
      </c>
      <c r="B132" s="9">
        <v>130</v>
      </c>
      <c r="C132" s="10" t="s">
        <v>13</v>
      </c>
      <c r="D132" s="8" t="str">
        <f>"王怡怡"</f>
        <v>王怡怡</v>
      </c>
      <c r="E132" s="10"/>
    </row>
    <row r="133" spans="1:5">
      <c r="A133" s="8" t="s">
        <v>6</v>
      </c>
      <c r="B133" s="9">
        <v>131</v>
      </c>
      <c r="C133" s="10" t="s">
        <v>13</v>
      </c>
      <c r="D133" s="8" t="str">
        <f>"石泽新"</f>
        <v>石泽新</v>
      </c>
      <c r="E133" s="10"/>
    </row>
    <row r="134" spans="1:5">
      <c r="A134" s="8" t="s">
        <v>6</v>
      </c>
      <c r="B134" s="9">
        <v>132</v>
      </c>
      <c r="C134" s="10" t="s">
        <v>13</v>
      </c>
      <c r="D134" s="8" t="str">
        <f>"刘欣"</f>
        <v>刘欣</v>
      </c>
      <c r="E134" s="10"/>
    </row>
    <row r="135" spans="1:5">
      <c r="A135" s="8" t="s">
        <v>6</v>
      </c>
      <c r="B135" s="9">
        <v>133</v>
      </c>
      <c r="C135" s="10" t="s">
        <v>13</v>
      </c>
      <c r="D135" s="8" t="str">
        <f>"符亚南"</f>
        <v>符亚南</v>
      </c>
      <c r="E135" s="10"/>
    </row>
    <row r="136" spans="1:5">
      <c r="A136" s="8" t="s">
        <v>6</v>
      </c>
      <c r="B136" s="9">
        <v>134</v>
      </c>
      <c r="C136" s="10" t="s">
        <v>13</v>
      </c>
      <c r="D136" s="8" t="str">
        <f>"宋瑞锦"</f>
        <v>宋瑞锦</v>
      </c>
      <c r="E136" s="10"/>
    </row>
    <row r="137" spans="1:5">
      <c r="A137" s="8" t="s">
        <v>6</v>
      </c>
      <c r="B137" s="9">
        <v>135</v>
      </c>
      <c r="C137" s="10" t="s">
        <v>13</v>
      </c>
      <c r="D137" s="8" t="str">
        <f>"李芳敏"</f>
        <v>李芳敏</v>
      </c>
      <c r="E137" s="10"/>
    </row>
    <row r="138" spans="1:5">
      <c r="A138" s="8" t="s">
        <v>6</v>
      </c>
      <c r="B138" s="9">
        <v>136</v>
      </c>
      <c r="C138" s="10" t="s">
        <v>13</v>
      </c>
      <c r="D138" s="8" t="str">
        <f>"王雯"</f>
        <v>王雯</v>
      </c>
      <c r="E138" s="10"/>
    </row>
    <row r="139" spans="1:5">
      <c r="A139" s="8" t="s">
        <v>6</v>
      </c>
      <c r="B139" s="9">
        <v>137</v>
      </c>
      <c r="C139" s="10" t="s">
        <v>13</v>
      </c>
      <c r="D139" s="8" t="str">
        <f>"杨丽丽"</f>
        <v>杨丽丽</v>
      </c>
      <c r="E139" s="10"/>
    </row>
    <row r="140" spans="1:5">
      <c r="A140" s="8" t="s">
        <v>6</v>
      </c>
      <c r="B140" s="9">
        <v>138</v>
      </c>
      <c r="C140" s="10" t="s">
        <v>13</v>
      </c>
      <c r="D140" s="8" t="str">
        <f>"王晔"</f>
        <v>王晔</v>
      </c>
      <c r="E140" s="10"/>
    </row>
    <row r="141" spans="1:5">
      <c r="A141" s="8" t="s">
        <v>6</v>
      </c>
      <c r="B141" s="9">
        <v>139</v>
      </c>
      <c r="C141" s="10" t="s">
        <v>14</v>
      </c>
      <c r="D141" s="8" t="str">
        <f>"张莹"</f>
        <v>张莹</v>
      </c>
      <c r="E141" s="10"/>
    </row>
    <row r="142" spans="1:5">
      <c r="A142" s="8" t="s">
        <v>6</v>
      </c>
      <c r="B142" s="9">
        <v>140</v>
      </c>
      <c r="C142" s="10" t="s">
        <v>14</v>
      </c>
      <c r="D142" s="8" t="str">
        <f>"董欣怡"</f>
        <v>董欣怡</v>
      </c>
      <c r="E142" s="10"/>
    </row>
    <row r="143" spans="1:5">
      <c r="A143" s="8" t="s">
        <v>6</v>
      </c>
      <c r="B143" s="9">
        <v>141</v>
      </c>
      <c r="C143" s="10" t="s">
        <v>14</v>
      </c>
      <c r="D143" s="8" t="str">
        <f>"付饶"</f>
        <v>付饶</v>
      </c>
      <c r="E143" s="10"/>
    </row>
    <row r="144" spans="1:5">
      <c r="A144" s="8" t="s">
        <v>6</v>
      </c>
      <c r="B144" s="9">
        <v>142</v>
      </c>
      <c r="C144" s="10" t="s">
        <v>14</v>
      </c>
      <c r="D144" s="8" t="str">
        <f>"李薇"</f>
        <v>李薇</v>
      </c>
      <c r="E144" s="10"/>
    </row>
    <row r="145" spans="1:5">
      <c r="A145" s="8" t="s">
        <v>6</v>
      </c>
      <c r="B145" s="9">
        <v>143</v>
      </c>
      <c r="C145" s="10" t="s">
        <v>14</v>
      </c>
      <c r="D145" s="8" t="str">
        <f>"庄慧俏"</f>
        <v>庄慧俏</v>
      </c>
      <c r="E145" s="10"/>
    </row>
    <row r="146" spans="1:5">
      <c r="A146" s="8" t="s">
        <v>6</v>
      </c>
      <c r="B146" s="9">
        <v>144</v>
      </c>
      <c r="C146" s="10" t="s">
        <v>14</v>
      </c>
      <c r="D146" s="8" t="str">
        <f>"陈惠景"</f>
        <v>陈惠景</v>
      </c>
      <c r="E146" s="10"/>
    </row>
    <row r="147" spans="1:5">
      <c r="A147" s="8" t="s">
        <v>6</v>
      </c>
      <c r="B147" s="9">
        <v>145</v>
      </c>
      <c r="C147" s="10" t="s">
        <v>14</v>
      </c>
      <c r="D147" s="8" t="str">
        <f>"吴诗音"</f>
        <v>吴诗音</v>
      </c>
      <c r="E147" s="10"/>
    </row>
    <row r="148" spans="1:5">
      <c r="A148" s="8" t="s">
        <v>6</v>
      </c>
      <c r="B148" s="9">
        <v>146</v>
      </c>
      <c r="C148" s="10" t="s">
        <v>14</v>
      </c>
      <c r="D148" s="8" t="str">
        <f>"周姗姗"</f>
        <v>周姗姗</v>
      </c>
      <c r="E148" s="10"/>
    </row>
    <row r="149" spans="1:5">
      <c r="A149" s="8" t="s">
        <v>6</v>
      </c>
      <c r="B149" s="9">
        <v>147</v>
      </c>
      <c r="C149" s="10" t="s">
        <v>14</v>
      </c>
      <c r="D149" s="8" t="str">
        <f>"薛燃"</f>
        <v>薛燃</v>
      </c>
      <c r="E149" s="10"/>
    </row>
    <row r="150" spans="1:5">
      <c r="A150" s="8" t="s">
        <v>6</v>
      </c>
      <c r="B150" s="9">
        <v>148</v>
      </c>
      <c r="C150" s="10" t="s">
        <v>14</v>
      </c>
      <c r="D150" s="8" t="str">
        <f>"吴咏祺"</f>
        <v>吴咏祺</v>
      </c>
      <c r="E150" s="10"/>
    </row>
    <row r="151" spans="1:5">
      <c r="A151" s="8" t="s">
        <v>6</v>
      </c>
      <c r="B151" s="9">
        <v>149</v>
      </c>
      <c r="C151" s="10" t="s">
        <v>14</v>
      </c>
      <c r="D151" s="8" t="str">
        <f>"周昱杉"</f>
        <v>周昱杉</v>
      </c>
      <c r="E151" s="10"/>
    </row>
    <row r="152" spans="1:5">
      <c r="A152" s="8" t="s">
        <v>6</v>
      </c>
      <c r="B152" s="9">
        <v>150</v>
      </c>
      <c r="C152" s="10" t="s">
        <v>14</v>
      </c>
      <c r="D152" s="8" t="str">
        <f>"符莹"</f>
        <v>符莹</v>
      </c>
      <c r="E152" s="10"/>
    </row>
    <row r="153" spans="1:5">
      <c r="A153" s="8" t="s">
        <v>6</v>
      </c>
      <c r="B153" s="9">
        <v>151</v>
      </c>
      <c r="C153" s="10" t="s">
        <v>14</v>
      </c>
      <c r="D153" s="8" t="str">
        <f>"刘嘉仪"</f>
        <v>刘嘉仪</v>
      </c>
      <c r="E153" s="10"/>
    </row>
    <row r="154" spans="1:5">
      <c r="A154" s="8" t="s">
        <v>6</v>
      </c>
      <c r="B154" s="9">
        <v>152</v>
      </c>
      <c r="C154" s="10" t="s">
        <v>14</v>
      </c>
      <c r="D154" s="8" t="str">
        <f>"陈项项"</f>
        <v>陈项项</v>
      </c>
      <c r="E154" s="10"/>
    </row>
    <row r="155" spans="1:5">
      <c r="A155" s="8" t="s">
        <v>6</v>
      </c>
      <c r="B155" s="9">
        <v>153</v>
      </c>
      <c r="C155" s="10" t="s">
        <v>14</v>
      </c>
      <c r="D155" s="8" t="str">
        <f>"陈玲玲"</f>
        <v>陈玲玲</v>
      </c>
      <c r="E155" s="10"/>
    </row>
    <row r="156" spans="1:5">
      <c r="A156" s="8" t="s">
        <v>6</v>
      </c>
      <c r="B156" s="9">
        <v>154</v>
      </c>
      <c r="C156" s="10" t="s">
        <v>14</v>
      </c>
      <c r="D156" s="8" t="str">
        <f>"赵禹"</f>
        <v>赵禹</v>
      </c>
      <c r="E156" s="10"/>
    </row>
    <row r="157" spans="1:5">
      <c r="A157" s="8" t="s">
        <v>6</v>
      </c>
      <c r="B157" s="9">
        <v>155</v>
      </c>
      <c r="C157" s="10" t="s">
        <v>14</v>
      </c>
      <c r="D157" s="8" t="str">
        <f>"王思明"</f>
        <v>王思明</v>
      </c>
      <c r="E157" s="10"/>
    </row>
    <row r="158" spans="1:5">
      <c r="A158" s="8" t="s">
        <v>6</v>
      </c>
      <c r="B158" s="9">
        <v>156</v>
      </c>
      <c r="C158" s="10" t="s">
        <v>14</v>
      </c>
      <c r="D158" s="8" t="str">
        <f>"李美薇"</f>
        <v>李美薇</v>
      </c>
      <c r="E158" s="10"/>
    </row>
    <row r="159" spans="1:5">
      <c r="A159" s="8" t="s">
        <v>6</v>
      </c>
      <c r="B159" s="9">
        <v>157</v>
      </c>
      <c r="C159" s="10" t="s">
        <v>14</v>
      </c>
      <c r="D159" s="8" t="str">
        <f>"符渝苑"</f>
        <v>符渝苑</v>
      </c>
      <c r="E159" s="10"/>
    </row>
    <row r="160" spans="1:5">
      <c r="A160" s="8" t="s">
        <v>6</v>
      </c>
      <c r="B160" s="9">
        <v>158</v>
      </c>
      <c r="C160" s="10" t="s">
        <v>14</v>
      </c>
      <c r="D160" s="8" t="str">
        <f>"刘美含"</f>
        <v>刘美含</v>
      </c>
      <c r="E160" s="10"/>
    </row>
    <row r="161" spans="1:5">
      <c r="A161" s="8" t="s">
        <v>6</v>
      </c>
      <c r="B161" s="9">
        <v>159</v>
      </c>
      <c r="C161" s="10" t="s">
        <v>15</v>
      </c>
      <c r="D161" s="8" t="str">
        <f>"李欣雨"</f>
        <v>李欣雨</v>
      </c>
      <c r="E161" s="10"/>
    </row>
    <row r="162" spans="1:5">
      <c r="A162" s="8" t="s">
        <v>6</v>
      </c>
      <c r="B162" s="9">
        <v>160</v>
      </c>
      <c r="C162" s="10" t="s">
        <v>15</v>
      </c>
      <c r="D162" s="8" t="str">
        <f>"黄晓婷"</f>
        <v>黄晓婷</v>
      </c>
      <c r="E162" s="10"/>
    </row>
    <row r="163" spans="1:5">
      <c r="A163" s="8" t="s">
        <v>6</v>
      </c>
      <c r="B163" s="9">
        <v>161</v>
      </c>
      <c r="C163" s="10" t="s">
        <v>15</v>
      </c>
      <c r="D163" s="8" t="str">
        <f>"李慧智"</f>
        <v>李慧智</v>
      </c>
      <c r="E163" s="10"/>
    </row>
    <row r="164" spans="1:5">
      <c r="A164" s="8" t="s">
        <v>6</v>
      </c>
      <c r="B164" s="9">
        <v>162</v>
      </c>
      <c r="C164" s="10" t="s">
        <v>15</v>
      </c>
      <c r="D164" s="8" t="str">
        <f>"谢小姑"</f>
        <v>谢小姑</v>
      </c>
      <c r="E164" s="10"/>
    </row>
    <row r="165" spans="1:5">
      <c r="A165" s="8" t="s">
        <v>6</v>
      </c>
      <c r="B165" s="9">
        <v>163</v>
      </c>
      <c r="C165" s="10" t="s">
        <v>15</v>
      </c>
      <c r="D165" s="8" t="str">
        <f>"龙海珍"</f>
        <v>龙海珍</v>
      </c>
      <c r="E165" s="10"/>
    </row>
    <row r="166" spans="1:5">
      <c r="A166" s="8" t="s">
        <v>6</v>
      </c>
      <c r="B166" s="9">
        <v>164</v>
      </c>
      <c r="C166" s="10" t="s">
        <v>15</v>
      </c>
      <c r="D166" s="8" t="str">
        <f>"张明娇"</f>
        <v>张明娇</v>
      </c>
      <c r="E166" s="10"/>
    </row>
    <row r="167" spans="1:5">
      <c r="A167" s="8" t="s">
        <v>6</v>
      </c>
      <c r="B167" s="9">
        <v>165</v>
      </c>
      <c r="C167" s="10" t="s">
        <v>15</v>
      </c>
      <c r="D167" s="8" t="str">
        <f>"王璐瑶"</f>
        <v>王璐瑶</v>
      </c>
      <c r="E167" s="10"/>
    </row>
    <row r="168" spans="1:5">
      <c r="A168" s="8" t="s">
        <v>6</v>
      </c>
      <c r="B168" s="9">
        <v>166</v>
      </c>
      <c r="C168" s="10" t="s">
        <v>15</v>
      </c>
      <c r="D168" s="8" t="str">
        <f>"吴启璋"</f>
        <v>吴启璋</v>
      </c>
      <c r="E168" s="10"/>
    </row>
    <row r="169" spans="1:5">
      <c r="A169" s="8" t="s">
        <v>6</v>
      </c>
      <c r="B169" s="9">
        <v>167</v>
      </c>
      <c r="C169" s="10" t="s">
        <v>15</v>
      </c>
      <c r="D169" s="8" t="str">
        <f>"杨娜"</f>
        <v>杨娜</v>
      </c>
      <c r="E169" s="10"/>
    </row>
    <row r="170" spans="1:5">
      <c r="A170" s="8" t="s">
        <v>6</v>
      </c>
      <c r="B170" s="9">
        <v>168</v>
      </c>
      <c r="C170" s="10" t="s">
        <v>15</v>
      </c>
      <c r="D170" s="8" t="str">
        <f>"陈美妤"</f>
        <v>陈美妤</v>
      </c>
      <c r="E170" s="10"/>
    </row>
    <row r="171" spans="1:5">
      <c r="A171" s="8" t="s">
        <v>6</v>
      </c>
      <c r="B171" s="9">
        <v>169</v>
      </c>
      <c r="C171" s="10" t="s">
        <v>15</v>
      </c>
      <c r="D171" s="8" t="str">
        <f>"杨冰"</f>
        <v>杨冰</v>
      </c>
      <c r="E171" s="10"/>
    </row>
    <row r="172" spans="1:5">
      <c r="A172" s="8" t="s">
        <v>6</v>
      </c>
      <c r="B172" s="9">
        <v>170</v>
      </c>
      <c r="C172" s="10" t="s">
        <v>15</v>
      </c>
      <c r="D172" s="8" t="str">
        <f>"张铂"</f>
        <v>张铂</v>
      </c>
      <c r="E172" s="10"/>
    </row>
    <row r="173" spans="1:5">
      <c r="A173" s="8" t="s">
        <v>6</v>
      </c>
      <c r="B173" s="9">
        <v>171</v>
      </c>
      <c r="C173" s="10" t="s">
        <v>15</v>
      </c>
      <c r="D173" s="8" t="str">
        <f>"赵凇萌"</f>
        <v>赵凇萌</v>
      </c>
      <c r="E173" s="10"/>
    </row>
    <row r="174" spans="1:5">
      <c r="A174" s="8" t="s">
        <v>6</v>
      </c>
      <c r="B174" s="9">
        <v>172</v>
      </c>
      <c r="C174" s="10" t="s">
        <v>15</v>
      </c>
      <c r="D174" s="8" t="str">
        <f>"吴妃妃"</f>
        <v>吴妃妃</v>
      </c>
      <c r="E174" s="10"/>
    </row>
    <row r="175" spans="1:5">
      <c r="A175" s="8" t="s">
        <v>6</v>
      </c>
      <c r="B175" s="9">
        <v>173</v>
      </c>
      <c r="C175" s="10" t="s">
        <v>15</v>
      </c>
      <c r="D175" s="8" t="str">
        <f>"容美田"</f>
        <v>容美田</v>
      </c>
      <c r="E175" s="10"/>
    </row>
    <row r="176" spans="1:5">
      <c r="A176" s="8" t="s">
        <v>6</v>
      </c>
      <c r="B176" s="9">
        <v>174</v>
      </c>
      <c r="C176" s="10" t="s">
        <v>15</v>
      </c>
      <c r="D176" s="8" t="str">
        <f>"王晶晶"</f>
        <v>王晶晶</v>
      </c>
      <c r="E176" s="10"/>
    </row>
    <row r="177" spans="1:5">
      <c r="A177" s="8" t="s">
        <v>6</v>
      </c>
      <c r="B177" s="9">
        <v>175</v>
      </c>
      <c r="C177" s="10" t="s">
        <v>15</v>
      </c>
      <c r="D177" s="8" t="str">
        <f>"罗晓玥"</f>
        <v>罗晓玥</v>
      </c>
      <c r="E177" s="10"/>
    </row>
    <row r="178" spans="1:5">
      <c r="A178" s="8" t="s">
        <v>6</v>
      </c>
      <c r="B178" s="9">
        <v>176</v>
      </c>
      <c r="C178" s="10" t="s">
        <v>15</v>
      </c>
      <c r="D178" s="8" t="str">
        <f>"王忆婷"</f>
        <v>王忆婷</v>
      </c>
      <c r="E178" s="10"/>
    </row>
    <row r="179" spans="1:5">
      <c r="A179" s="8" t="s">
        <v>6</v>
      </c>
      <c r="B179" s="9">
        <v>177</v>
      </c>
      <c r="C179" s="10" t="s">
        <v>15</v>
      </c>
      <c r="D179" s="8" t="str">
        <f>"柯行苗"</f>
        <v>柯行苗</v>
      </c>
      <c r="E179" s="10"/>
    </row>
    <row r="180" spans="1:5">
      <c r="A180" s="8" t="s">
        <v>6</v>
      </c>
      <c r="B180" s="9">
        <v>178</v>
      </c>
      <c r="C180" s="10" t="s">
        <v>15</v>
      </c>
      <c r="D180" s="8" t="str">
        <f>"林柳菁"</f>
        <v>林柳菁</v>
      </c>
      <c r="E180" s="10"/>
    </row>
    <row r="181" spans="1:5">
      <c r="A181" s="8" t="s">
        <v>6</v>
      </c>
      <c r="B181" s="9">
        <v>179</v>
      </c>
      <c r="C181" s="10" t="s">
        <v>15</v>
      </c>
      <c r="D181" s="8" t="str">
        <f>"林欣欣"</f>
        <v>林欣欣</v>
      </c>
      <c r="E181" s="10"/>
    </row>
    <row r="182" spans="1:5">
      <c r="A182" s="8" t="s">
        <v>6</v>
      </c>
      <c r="B182" s="9">
        <v>180</v>
      </c>
      <c r="C182" s="10" t="s">
        <v>15</v>
      </c>
      <c r="D182" s="8" t="str">
        <f>"张诗蕾"</f>
        <v>张诗蕾</v>
      </c>
      <c r="E182" s="10"/>
    </row>
    <row r="183" spans="1:5">
      <c r="A183" s="8" t="s">
        <v>6</v>
      </c>
      <c r="B183" s="9">
        <v>181</v>
      </c>
      <c r="C183" s="10" t="s">
        <v>15</v>
      </c>
      <c r="D183" s="8" t="str">
        <f>"王慕垚"</f>
        <v>王慕垚</v>
      </c>
      <c r="E183" s="10"/>
    </row>
    <row r="184" spans="1:5">
      <c r="A184" s="8" t="s">
        <v>6</v>
      </c>
      <c r="B184" s="9">
        <v>182</v>
      </c>
      <c r="C184" s="10" t="s">
        <v>15</v>
      </c>
      <c r="D184" s="8" t="str">
        <f>"肖雷"</f>
        <v>肖雷</v>
      </c>
      <c r="E184" s="10"/>
    </row>
    <row r="185" spans="1:5">
      <c r="A185" s="8" t="s">
        <v>6</v>
      </c>
      <c r="B185" s="9">
        <v>183</v>
      </c>
      <c r="C185" s="10" t="s">
        <v>15</v>
      </c>
      <c r="D185" s="8" t="str">
        <f>"陈嘉怡"</f>
        <v>陈嘉怡</v>
      </c>
      <c r="E185" s="10"/>
    </row>
    <row r="186" spans="1:5">
      <c r="A186" s="8" t="s">
        <v>6</v>
      </c>
      <c r="B186" s="9">
        <v>184</v>
      </c>
      <c r="C186" s="10" t="s">
        <v>15</v>
      </c>
      <c r="D186" s="8" t="str">
        <f>"张明瑞"</f>
        <v>张明瑞</v>
      </c>
      <c r="E186" s="10"/>
    </row>
    <row r="187" spans="1:5">
      <c r="A187" s="8" t="s">
        <v>6</v>
      </c>
      <c r="B187" s="9">
        <v>185</v>
      </c>
      <c r="C187" s="10" t="s">
        <v>15</v>
      </c>
      <c r="D187" s="8" t="str">
        <f>"张艳茹"</f>
        <v>张艳茹</v>
      </c>
      <c r="E187" s="10"/>
    </row>
    <row r="188" spans="1:5">
      <c r="A188" s="8" t="s">
        <v>6</v>
      </c>
      <c r="B188" s="9">
        <v>186</v>
      </c>
      <c r="C188" s="10" t="s">
        <v>15</v>
      </c>
      <c r="D188" s="8" t="str">
        <f>"张诗琪"</f>
        <v>张诗琪</v>
      </c>
      <c r="E188" s="10"/>
    </row>
    <row r="189" spans="1:5">
      <c r="A189" s="8" t="s">
        <v>6</v>
      </c>
      <c r="B189" s="9">
        <v>187</v>
      </c>
      <c r="C189" s="10" t="s">
        <v>15</v>
      </c>
      <c r="D189" s="8" t="str">
        <f>"陈梦君"</f>
        <v>陈梦君</v>
      </c>
      <c r="E189" s="10"/>
    </row>
    <row r="190" spans="1:5">
      <c r="A190" s="8" t="s">
        <v>6</v>
      </c>
      <c r="B190" s="9">
        <v>188</v>
      </c>
      <c r="C190" s="10" t="s">
        <v>15</v>
      </c>
      <c r="D190" s="8" t="str">
        <f>"荆美彤"</f>
        <v>荆美彤</v>
      </c>
      <c r="E190" s="10"/>
    </row>
    <row r="191" spans="1:5">
      <c r="A191" s="8" t="s">
        <v>6</v>
      </c>
      <c r="B191" s="9">
        <v>189</v>
      </c>
      <c r="C191" s="10" t="s">
        <v>15</v>
      </c>
      <c r="D191" s="8" t="str">
        <f>"王宇哲"</f>
        <v>王宇哲</v>
      </c>
      <c r="E191" s="10"/>
    </row>
    <row r="192" spans="1:5">
      <c r="A192" s="8" t="s">
        <v>6</v>
      </c>
      <c r="B192" s="9">
        <v>190</v>
      </c>
      <c r="C192" s="10" t="s">
        <v>15</v>
      </c>
      <c r="D192" s="8" t="str">
        <f>"吴嘉嘉"</f>
        <v>吴嘉嘉</v>
      </c>
      <c r="E192" s="10"/>
    </row>
    <row r="193" spans="1:5">
      <c r="A193" s="8" t="s">
        <v>6</v>
      </c>
      <c r="B193" s="9">
        <v>191</v>
      </c>
      <c r="C193" s="10" t="s">
        <v>15</v>
      </c>
      <c r="D193" s="8" t="str">
        <f>"叶婷"</f>
        <v>叶婷</v>
      </c>
      <c r="E193" s="10"/>
    </row>
    <row r="194" spans="1:5">
      <c r="A194" s="8" t="s">
        <v>6</v>
      </c>
      <c r="B194" s="9">
        <v>192</v>
      </c>
      <c r="C194" s="10" t="s">
        <v>15</v>
      </c>
      <c r="D194" s="8" t="str">
        <f>"霍雅楠"</f>
        <v>霍雅楠</v>
      </c>
      <c r="E194" s="10"/>
    </row>
    <row r="195" spans="1:5">
      <c r="A195" s="8" t="s">
        <v>6</v>
      </c>
      <c r="B195" s="9">
        <v>193</v>
      </c>
      <c r="C195" s="10" t="s">
        <v>15</v>
      </c>
      <c r="D195" s="8" t="str">
        <f>"滕欣艺"</f>
        <v>滕欣艺</v>
      </c>
      <c r="E195" s="10"/>
    </row>
    <row r="196" spans="1:5">
      <c r="A196" s="8" t="s">
        <v>6</v>
      </c>
      <c r="B196" s="9">
        <v>194</v>
      </c>
      <c r="C196" s="10" t="s">
        <v>15</v>
      </c>
      <c r="D196" s="8" t="str">
        <f>"郑思龄"</f>
        <v>郑思龄</v>
      </c>
      <c r="E196" s="10"/>
    </row>
    <row r="197" spans="1:5">
      <c r="A197" s="8" t="s">
        <v>6</v>
      </c>
      <c r="B197" s="9">
        <v>195</v>
      </c>
      <c r="C197" s="10" t="s">
        <v>15</v>
      </c>
      <c r="D197" s="8" t="str">
        <f>"林小曼"</f>
        <v>林小曼</v>
      </c>
      <c r="E197" s="10"/>
    </row>
    <row r="198" spans="1:5">
      <c r="A198" s="8" t="s">
        <v>6</v>
      </c>
      <c r="B198" s="9">
        <v>196</v>
      </c>
      <c r="C198" s="10" t="s">
        <v>15</v>
      </c>
      <c r="D198" s="8" t="str">
        <f>"贾兴汇"</f>
        <v>贾兴汇</v>
      </c>
      <c r="E198" s="10"/>
    </row>
    <row r="199" spans="1:5">
      <c r="A199" s="8" t="s">
        <v>6</v>
      </c>
      <c r="B199" s="9">
        <v>197</v>
      </c>
      <c r="C199" s="10" t="s">
        <v>15</v>
      </c>
      <c r="D199" s="8" t="str">
        <f>"李格格"</f>
        <v>李格格</v>
      </c>
      <c r="E199" s="10"/>
    </row>
    <row r="200" spans="1:5">
      <c r="A200" s="8" t="s">
        <v>6</v>
      </c>
      <c r="B200" s="9">
        <v>198</v>
      </c>
      <c r="C200" s="10" t="s">
        <v>15</v>
      </c>
      <c r="D200" s="8" t="str">
        <f>"张明泽"</f>
        <v>张明泽</v>
      </c>
      <c r="E200" s="10"/>
    </row>
    <row r="201" spans="1:5">
      <c r="A201" s="8" t="s">
        <v>6</v>
      </c>
      <c r="B201" s="9">
        <v>199</v>
      </c>
      <c r="C201" s="10" t="s">
        <v>15</v>
      </c>
      <c r="D201" s="8" t="str">
        <f>"孙雯雯"</f>
        <v>孙雯雯</v>
      </c>
      <c r="E201" s="10"/>
    </row>
    <row r="202" spans="1:5">
      <c r="A202" s="8" t="s">
        <v>6</v>
      </c>
      <c r="B202" s="9">
        <v>200</v>
      </c>
      <c r="C202" s="10" t="s">
        <v>15</v>
      </c>
      <c r="D202" s="8" t="str">
        <f>"张唐琦"</f>
        <v>张唐琦</v>
      </c>
      <c r="E202" s="10"/>
    </row>
    <row r="203" spans="1:5">
      <c r="A203" s="8" t="s">
        <v>6</v>
      </c>
      <c r="B203" s="9">
        <v>201</v>
      </c>
      <c r="C203" s="10" t="s">
        <v>15</v>
      </c>
      <c r="D203" s="8" t="str">
        <f>"李情雨"</f>
        <v>李情雨</v>
      </c>
      <c r="E203" s="10"/>
    </row>
    <row r="204" spans="1:5">
      <c r="A204" s="8" t="s">
        <v>6</v>
      </c>
      <c r="B204" s="9">
        <v>202</v>
      </c>
      <c r="C204" s="10" t="s">
        <v>15</v>
      </c>
      <c r="D204" s="8" t="str">
        <f>"吴思琳"</f>
        <v>吴思琳</v>
      </c>
      <c r="E204" s="10"/>
    </row>
    <row r="205" spans="1:5">
      <c r="A205" s="8" t="s">
        <v>6</v>
      </c>
      <c r="B205" s="9">
        <v>203</v>
      </c>
      <c r="C205" s="10" t="s">
        <v>15</v>
      </c>
      <c r="D205" s="8" t="str">
        <f>"杨春宇"</f>
        <v>杨春宇</v>
      </c>
      <c r="E205" s="10"/>
    </row>
    <row r="206" spans="1:5">
      <c r="A206" s="8" t="s">
        <v>6</v>
      </c>
      <c r="B206" s="9">
        <v>204</v>
      </c>
      <c r="C206" s="10" t="s">
        <v>16</v>
      </c>
      <c r="D206" s="8" t="str">
        <f>"时雨"</f>
        <v>时雨</v>
      </c>
      <c r="E206" s="10"/>
    </row>
    <row r="207" spans="1:5">
      <c r="A207" s="8" t="s">
        <v>6</v>
      </c>
      <c r="B207" s="9">
        <v>205</v>
      </c>
      <c r="C207" s="10" t="s">
        <v>16</v>
      </c>
      <c r="D207" s="8" t="str">
        <f>"姜博雅"</f>
        <v>姜博雅</v>
      </c>
      <c r="E207" s="10"/>
    </row>
    <row r="208" spans="1:5">
      <c r="A208" s="8" t="s">
        <v>6</v>
      </c>
      <c r="B208" s="9">
        <v>206</v>
      </c>
      <c r="C208" s="10" t="s">
        <v>16</v>
      </c>
      <c r="D208" s="8" t="str">
        <f>"郑义烨"</f>
        <v>郑义烨</v>
      </c>
      <c r="E208" s="10"/>
    </row>
    <row r="209" spans="1:5">
      <c r="A209" s="8" t="s">
        <v>6</v>
      </c>
      <c r="B209" s="9">
        <v>207</v>
      </c>
      <c r="C209" s="10" t="s">
        <v>16</v>
      </c>
      <c r="D209" s="8" t="str">
        <f>"胡晓慧"</f>
        <v>胡晓慧</v>
      </c>
      <c r="E209" s="10"/>
    </row>
    <row r="210" spans="1:5">
      <c r="A210" s="8" t="s">
        <v>6</v>
      </c>
      <c r="B210" s="9">
        <v>208</v>
      </c>
      <c r="C210" s="10" t="s">
        <v>16</v>
      </c>
      <c r="D210" s="8" t="str">
        <f>"孙美鑫"</f>
        <v>孙美鑫</v>
      </c>
      <c r="E210" s="10"/>
    </row>
    <row r="211" spans="1:5">
      <c r="A211" s="8" t="s">
        <v>6</v>
      </c>
      <c r="B211" s="9">
        <v>209</v>
      </c>
      <c r="C211" s="10" t="s">
        <v>16</v>
      </c>
      <c r="D211" s="8" t="str">
        <f>"陈艺杰"</f>
        <v>陈艺杰</v>
      </c>
      <c r="E211" s="10"/>
    </row>
    <row r="212" spans="1:5">
      <c r="A212" s="8" t="s">
        <v>6</v>
      </c>
      <c r="B212" s="9">
        <v>210</v>
      </c>
      <c r="C212" s="10" t="s">
        <v>16</v>
      </c>
      <c r="D212" s="8" t="str">
        <f>"郭延鑫"</f>
        <v>郭延鑫</v>
      </c>
      <c r="E212" s="10"/>
    </row>
    <row r="213" spans="1:5">
      <c r="A213" s="8" t="s">
        <v>6</v>
      </c>
      <c r="B213" s="9">
        <v>211</v>
      </c>
      <c r="C213" s="10" t="s">
        <v>17</v>
      </c>
      <c r="D213" s="8" t="str">
        <f>"洪川"</f>
        <v>洪川</v>
      </c>
      <c r="E213" s="10"/>
    </row>
    <row r="214" spans="1:5">
      <c r="A214" s="8" t="s">
        <v>6</v>
      </c>
      <c r="B214" s="9">
        <v>212</v>
      </c>
      <c r="C214" s="10" t="s">
        <v>17</v>
      </c>
      <c r="D214" s="8" t="str">
        <f>"周雪丽"</f>
        <v>周雪丽</v>
      </c>
      <c r="E214" s="10"/>
    </row>
    <row r="215" spans="1:5">
      <c r="A215" s="8" t="s">
        <v>6</v>
      </c>
      <c r="B215" s="9">
        <v>213</v>
      </c>
      <c r="C215" s="10" t="s">
        <v>17</v>
      </c>
      <c r="D215" s="8" t="str">
        <f>"赵津源"</f>
        <v>赵津源</v>
      </c>
      <c r="E215" s="10"/>
    </row>
    <row r="216" spans="1:5">
      <c r="A216" s="8" t="s">
        <v>6</v>
      </c>
      <c r="B216" s="9">
        <v>214</v>
      </c>
      <c r="C216" s="10" t="s">
        <v>17</v>
      </c>
      <c r="D216" s="8" t="str">
        <f>"邓文慧"</f>
        <v>邓文慧</v>
      </c>
      <c r="E216" s="10"/>
    </row>
    <row r="217" spans="1:5">
      <c r="A217" s="8" t="s">
        <v>6</v>
      </c>
      <c r="B217" s="9">
        <v>215</v>
      </c>
      <c r="C217" s="10" t="s">
        <v>17</v>
      </c>
      <c r="D217" s="8" t="str">
        <f>"刘冬晴"</f>
        <v>刘冬晴</v>
      </c>
      <c r="E217" s="10"/>
    </row>
    <row r="218" spans="1:5">
      <c r="A218" s="8" t="s">
        <v>6</v>
      </c>
      <c r="B218" s="9">
        <v>216</v>
      </c>
      <c r="C218" s="10" t="s">
        <v>17</v>
      </c>
      <c r="D218" s="8" t="str">
        <f>"林嘉琪"</f>
        <v>林嘉琪</v>
      </c>
      <c r="E218" s="10"/>
    </row>
    <row r="219" spans="1:5">
      <c r="A219" s="8" t="s">
        <v>6</v>
      </c>
      <c r="B219" s="9">
        <v>217</v>
      </c>
      <c r="C219" s="10" t="s">
        <v>17</v>
      </c>
      <c r="D219" s="8" t="str">
        <f>"周欣欣"</f>
        <v>周欣欣</v>
      </c>
      <c r="E219" s="10"/>
    </row>
    <row r="220" spans="1:5">
      <c r="A220" s="8" t="s">
        <v>6</v>
      </c>
      <c r="B220" s="9">
        <v>218</v>
      </c>
      <c r="C220" s="10" t="s">
        <v>17</v>
      </c>
      <c r="D220" s="8" t="str">
        <f>"吴钟玉"</f>
        <v>吴钟玉</v>
      </c>
      <c r="E220" s="10"/>
    </row>
    <row r="221" spans="1:5">
      <c r="A221" s="8" t="s">
        <v>6</v>
      </c>
      <c r="B221" s="9">
        <v>219</v>
      </c>
      <c r="C221" s="10" t="s">
        <v>17</v>
      </c>
      <c r="D221" s="8" t="str">
        <f>"刘雅芹"</f>
        <v>刘雅芹</v>
      </c>
      <c r="E221" s="10"/>
    </row>
    <row r="222" spans="1:5">
      <c r="A222" s="8" t="s">
        <v>6</v>
      </c>
      <c r="B222" s="9">
        <v>220</v>
      </c>
      <c r="C222" s="10" t="s">
        <v>17</v>
      </c>
      <c r="D222" s="8" t="str">
        <f>"方桂成"</f>
        <v>方桂成</v>
      </c>
      <c r="E222" s="10"/>
    </row>
    <row r="223" spans="1:5">
      <c r="A223" s="8" t="s">
        <v>6</v>
      </c>
      <c r="B223" s="9">
        <v>221</v>
      </c>
      <c r="C223" s="10" t="s">
        <v>17</v>
      </c>
      <c r="D223" s="8" t="str">
        <f>"劳世宇"</f>
        <v>劳世宇</v>
      </c>
      <c r="E223" s="10"/>
    </row>
    <row r="224" spans="1:5">
      <c r="A224" s="8" t="s">
        <v>6</v>
      </c>
      <c r="B224" s="9">
        <v>222</v>
      </c>
      <c r="C224" s="10" t="s">
        <v>17</v>
      </c>
      <c r="D224" s="8" t="str">
        <f>"张笛"</f>
        <v>张笛</v>
      </c>
      <c r="E224" s="10"/>
    </row>
    <row r="225" spans="1:5">
      <c r="A225" s="8" t="s">
        <v>6</v>
      </c>
      <c r="B225" s="9">
        <v>223</v>
      </c>
      <c r="C225" s="10" t="s">
        <v>17</v>
      </c>
      <c r="D225" s="8" t="str">
        <f>"陈朝恋"</f>
        <v>陈朝恋</v>
      </c>
      <c r="E225" s="10"/>
    </row>
    <row r="226" spans="1:5">
      <c r="A226" s="8" t="s">
        <v>6</v>
      </c>
      <c r="B226" s="9">
        <v>224</v>
      </c>
      <c r="C226" s="10" t="s">
        <v>17</v>
      </c>
      <c r="D226" s="8" t="str">
        <f>"许傲"</f>
        <v>许傲</v>
      </c>
      <c r="E226" s="10"/>
    </row>
    <row r="227" spans="1:5">
      <c r="A227" s="8" t="s">
        <v>6</v>
      </c>
      <c r="B227" s="9">
        <v>225</v>
      </c>
      <c r="C227" s="10" t="s">
        <v>17</v>
      </c>
      <c r="D227" s="8" t="str">
        <f>"符昕媛"</f>
        <v>符昕媛</v>
      </c>
      <c r="E227" s="10"/>
    </row>
    <row r="228" spans="1:5">
      <c r="A228" s="8" t="s">
        <v>6</v>
      </c>
      <c r="B228" s="9">
        <v>226</v>
      </c>
      <c r="C228" s="10" t="s">
        <v>17</v>
      </c>
      <c r="D228" s="8" t="str">
        <f>"王雯"</f>
        <v>王雯</v>
      </c>
      <c r="E228" s="10"/>
    </row>
    <row r="229" spans="1:5">
      <c r="A229" s="8" t="s">
        <v>6</v>
      </c>
      <c r="B229" s="9">
        <v>227</v>
      </c>
      <c r="C229" s="10" t="s">
        <v>17</v>
      </c>
      <c r="D229" s="8" t="str">
        <f>"李紫怡"</f>
        <v>李紫怡</v>
      </c>
      <c r="E229" s="10"/>
    </row>
    <row r="230" spans="1:5">
      <c r="A230" s="8" t="s">
        <v>6</v>
      </c>
      <c r="B230" s="9">
        <v>228</v>
      </c>
      <c r="C230" s="10" t="s">
        <v>17</v>
      </c>
      <c r="D230" s="8" t="str">
        <f>"唐颖娇"</f>
        <v>唐颖娇</v>
      </c>
      <c r="E230" s="10"/>
    </row>
    <row r="231" spans="1:5">
      <c r="A231" s="8" t="s">
        <v>6</v>
      </c>
      <c r="B231" s="9">
        <v>229</v>
      </c>
      <c r="C231" s="10" t="s">
        <v>17</v>
      </c>
      <c r="D231" s="8" t="str">
        <f>"邢丁艺"</f>
        <v>邢丁艺</v>
      </c>
      <c r="E231" s="10"/>
    </row>
    <row r="232" spans="1:5">
      <c r="A232" s="8" t="s">
        <v>6</v>
      </c>
      <c r="B232" s="9">
        <v>230</v>
      </c>
      <c r="C232" s="10" t="s">
        <v>17</v>
      </c>
      <c r="D232" s="8" t="str">
        <f>"张梦园"</f>
        <v>张梦园</v>
      </c>
      <c r="E232" s="10"/>
    </row>
    <row r="233" spans="1:5">
      <c r="A233" s="8" t="s">
        <v>6</v>
      </c>
      <c r="B233" s="9">
        <v>231</v>
      </c>
      <c r="C233" s="10" t="s">
        <v>17</v>
      </c>
      <c r="D233" s="8" t="str">
        <f>"李怡飞"</f>
        <v>李怡飞</v>
      </c>
      <c r="E233" s="10"/>
    </row>
    <row r="234" spans="1:5">
      <c r="A234" s="8" t="s">
        <v>6</v>
      </c>
      <c r="B234" s="9">
        <v>232</v>
      </c>
      <c r="C234" s="10" t="s">
        <v>17</v>
      </c>
      <c r="D234" s="8" t="str">
        <f>"王双"</f>
        <v>王双</v>
      </c>
      <c r="E234" s="10"/>
    </row>
    <row r="235" spans="1:5">
      <c r="A235" s="8" t="s">
        <v>6</v>
      </c>
      <c r="B235" s="9">
        <v>233</v>
      </c>
      <c r="C235" s="10" t="s">
        <v>17</v>
      </c>
      <c r="D235" s="8" t="str">
        <f>"关明月"</f>
        <v>关明月</v>
      </c>
      <c r="E235" s="10"/>
    </row>
    <row r="236" spans="1:5">
      <c r="A236" s="8" t="s">
        <v>6</v>
      </c>
      <c r="B236" s="9">
        <v>234</v>
      </c>
      <c r="C236" s="10" t="s">
        <v>17</v>
      </c>
      <c r="D236" s="8" t="str">
        <f>"曹丽颖"</f>
        <v>曹丽颖</v>
      </c>
      <c r="E236" s="10"/>
    </row>
    <row r="237" spans="1:5">
      <c r="A237" s="8" t="s">
        <v>6</v>
      </c>
      <c r="B237" s="9">
        <v>235</v>
      </c>
      <c r="C237" s="10" t="s">
        <v>17</v>
      </c>
      <c r="D237" s="8" t="str">
        <f>"庄茵茵"</f>
        <v>庄茵茵</v>
      </c>
      <c r="E237" s="10"/>
    </row>
    <row r="238" spans="1:5">
      <c r="A238" s="8" t="s">
        <v>6</v>
      </c>
      <c r="B238" s="9">
        <v>236</v>
      </c>
      <c r="C238" s="10" t="s">
        <v>17</v>
      </c>
      <c r="D238" s="8" t="str">
        <f>"冯贝贝"</f>
        <v>冯贝贝</v>
      </c>
      <c r="E238" s="10"/>
    </row>
    <row r="239" spans="1:5">
      <c r="A239" s="8" t="s">
        <v>6</v>
      </c>
      <c r="B239" s="9">
        <v>237</v>
      </c>
      <c r="C239" s="10" t="s">
        <v>17</v>
      </c>
      <c r="D239" s="8" t="str">
        <f>"关小柳"</f>
        <v>关小柳</v>
      </c>
      <c r="E239" s="10"/>
    </row>
    <row r="240" spans="1:5">
      <c r="A240" s="8" t="s">
        <v>6</v>
      </c>
      <c r="B240" s="9">
        <v>238</v>
      </c>
      <c r="C240" s="10" t="s">
        <v>17</v>
      </c>
      <c r="D240" s="8" t="str">
        <f>"魏晨伊"</f>
        <v>魏晨伊</v>
      </c>
      <c r="E240" s="10"/>
    </row>
    <row r="241" spans="1:5">
      <c r="A241" s="8" t="s">
        <v>6</v>
      </c>
      <c r="B241" s="9">
        <v>239</v>
      </c>
      <c r="C241" s="10" t="s">
        <v>17</v>
      </c>
      <c r="D241" s="8" t="str">
        <f>"袁梦"</f>
        <v>袁梦</v>
      </c>
      <c r="E241" s="10"/>
    </row>
    <row r="242" spans="1:5">
      <c r="A242" s="8" t="s">
        <v>6</v>
      </c>
      <c r="B242" s="9">
        <v>240</v>
      </c>
      <c r="C242" s="10" t="s">
        <v>17</v>
      </c>
      <c r="D242" s="8" t="str">
        <f>"文丽泽"</f>
        <v>文丽泽</v>
      </c>
      <c r="E242" s="10"/>
    </row>
    <row r="243" spans="1:5">
      <c r="A243" s="8" t="s">
        <v>6</v>
      </c>
      <c r="B243" s="9">
        <v>241</v>
      </c>
      <c r="C243" s="10" t="s">
        <v>17</v>
      </c>
      <c r="D243" s="8" t="str">
        <f>"曾明月"</f>
        <v>曾明月</v>
      </c>
      <c r="E243" s="10"/>
    </row>
    <row r="244" spans="1:5">
      <c r="A244" s="8" t="s">
        <v>6</v>
      </c>
      <c r="B244" s="9">
        <v>242</v>
      </c>
      <c r="C244" s="10" t="s">
        <v>17</v>
      </c>
      <c r="D244" s="8" t="str">
        <f>"王蕊"</f>
        <v>王蕊</v>
      </c>
      <c r="E244" s="10"/>
    </row>
    <row r="245" spans="1:5">
      <c r="A245" s="8" t="s">
        <v>6</v>
      </c>
      <c r="B245" s="9">
        <v>243</v>
      </c>
      <c r="C245" s="10" t="s">
        <v>17</v>
      </c>
      <c r="D245" s="8" t="str">
        <f>"陈校"</f>
        <v>陈校</v>
      </c>
      <c r="E245" s="10"/>
    </row>
    <row r="246" spans="1:5">
      <c r="A246" s="8" t="s">
        <v>6</v>
      </c>
      <c r="B246" s="9">
        <v>244</v>
      </c>
      <c r="C246" s="10" t="s">
        <v>17</v>
      </c>
      <c r="D246" s="8" t="str">
        <f>"张芷毓"</f>
        <v>张芷毓</v>
      </c>
      <c r="E246" s="10"/>
    </row>
    <row r="247" spans="1:5">
      <c r="A247" s="8" t="s">
        <v>6</v>
      </c>
      <c r="B247" s="9">
        <v>245</v>
      </c>
      <c r="C247" s="10" t="s">
        <v>17</v>
      </c>
      <c r="D247" s="8" t="str">
        <f>"刘馨阳"</f>
        <v>刘馨阳</v>
      </c>
      <c r="E247" s="10"/>
    </row>
    <row r="248" spans="1:5">
      <c r="A248" s="8" t="s">
        <v>6</v>
      </c>
      <c r="B248" s="9">
        <v>246</v>
      </c>
      <c r="C248" s="10" t="s">
        <v>17</v>
      </c>
      <c r="D248" s="8" t="str">
        <f>"李心雨"</f>
        <v>李心雨</v>
      </c>
      <c r="E248" s="10"/>
    </row>
    <row r="249" spans="1:5">
      <c r="A249" s="8" t="s">
        <v>6</v>
      </c>
      <c r="B249" s="9">
        <v>247</v>
      </c>
      <c r="C249" s="10" t="s">
        <v>17</v>
      </c>
      <c r="D249" s="8" t="str">
        <f>"陈纯月"</f>
        <v>陈纯月</v>
      </c>
      <c r="E249" s="10"/>
    </row>
    <row r="250" spans="1:5">
      <c r="A250" s="8" t="s">
        <v>6</v>
      </c>
      <c r="B250" s="9">
        <v>248</v>
      </c>
      <c r="C250" s="10" t="s">
        <v>18</v>
      </c>
      <c r="D250" s="8" t="str">
        <f>"余欣"</f>
        <v>余欣</v>
      </c>
      <c r="E250" s="10"/>
    </row>
    <row r="251" spans="1:5">
      <c r="A251" s="8" t="s">
        <v>6</v>
      </c>
      <c r="B251" s="9">
        <v>249</v>
      </c>
      <c r="C251" s="10" t="s">
        <v>18</v>
      </c>
      <c r="D251" s="8" t="str">
        <f>"刘君红"</f>
        <v>刘君红</v>
      </c>
      <c r="E251" s="10"/>
    </row>
    <row r="252" spans="1:5">
      <c r="A252" s="8" t="s">
        <v>6</v>
      </c>
      <c r="B252" s="9">
        <v>250</v>
      </c>
      <c r="C252" s="10" t="s">
        <v>18</v>
      </c>
      <c r="D252" s="8" t="str">
        <f>"刘林玉"</f>
        <v>刘林玉</v>
      </c>
      <c r="E252" s="10"/>
    </row>
    <row r="253" spans="1:5">
      <c r="A253" s="8" t="s">
        <v>6</v>
      </c>
      <c r="B253" s="9">
        <v>251</v>
      </c>
      <c r="C253" s="10" t="s">
        <v>19</v>
      </c>
      <c r="D253" s="8" t="str">
        <f>"何春女"</f>
        <v>何春女</v>
      </c>
      <c r="E253" s="10"/>
    </row>
    <row r="254" spans="1:5">
      <c r="A254" s="8" t="s">
        <v>6</v>
      </c>
      <c r="B254" s="9">
        <v>252</v>
      </c>
      <c r="C254" s="10" t="s">
        <v>19</v>
      </c>
      <c r="D254" s="8" t="str">
        <f>"陈莉"</f>
        <v>陈莉</v>
      </c>
      <c r="E254" s="10"/>
    </row>
    <row r="255" spans="1:5">
      <c r="A255" s="8" t="s">
        <v>6</v>
      </c>
      <c r="B255" s="9">
        <v>253</v>
      </c>
      <c r="C255" s="10" t="s">
        <v>20</v>
      </c>
      <c r="D255" s="8" t="str">
        <f>"张茵"</f>
        <v>张茵</v>
      </c>
      <c r="E255" s="10"/>
    </row>
    <row r="256" spans="1:5">
      <c r="A256" s="8" t="s">
        <v>6</v>
      </c>
      <c r="B256" s="9">
        <v>254</v>
      </c>
      <c r="C256" s="10" t="s">
        <v>20</v>
      </c>
      <c r="D256" s="8" t="str">
        <f>"林靓萍"</f>
        <v>林靓萍</v>
      </c>
      <c r="E256" s="10"/>
    </row>
    <row r="257" spans="1:5">
      <c r="A257" s="8" t="s">
        <v>6</v>
      </c>
      <c r="B257" s="9">
        <v>255</v>
      </c>
      <c r="C257" s="10" t="s">
        <v>20</v>
      </c>
      <c r="D257" s="8" t="str">
        <f>"刘才女"</f>
        <v>刘才女</v>
      </c>
      <c r="E257" s="10"/>
    </row>
    <row r="258" spans="1:5">
      <c r="A258" s="8" t="s">
        <v>6</v>
      </c>
      <c r="B258" s="9">
        <v>256</v>
      </c>
      <c r="C258" s="10" t="s">
        <v>20</v>
      </c>
      <c r="D258" s="8" t="str">
        <f>"丰华欣"</f>
        <v>丰华欣</v>
      </c>
      <c r="E258" s="10"/>
    </row>
    <row r="259" spans="1:5">
      <c r="A259" s="8" t="s">
        <v>6</v>
      </c>
      <c r="B259" s="9">
        <v>257</v>
      </c>
      <c r="C259" s="10" t="s">
        <v>20</v>
      </c>
      <c r="D259" s="8" t="str">
        <f>"符倩雪"</f>
        <v>符倩雪</v>
      </c>
      <c r="E259" s="10"/>
    </row>
    <row r="260" spans="1:5">
      <c r="A260" s="8" t="s">
        <v>6</v>
      </c>
      <c r="B260" s="9">
        <v>258</v>
      </c>
      <c r="C260" s="10" t="s">
        <v>20</v>
      </c>
      <c r="D260" s="8" t="str">
        <f>"周亿慧"</f>
        <v>周亿慧</v>
      </c>
      <c r="E260" s="10"/>
    </row>
    <row r="261" spans="1:5">
      <c r="A261" s="8" t="s">
        <v>6</v>
      </c>
      <c r="B261" s="9">
        <v>259</v>
      </c>
      <c r="C261" s="10" t="s">
        <v>20</v>
      </c>
      <c r="D261" s="8" t="str">
        <f>"路璐"</f>
        <v>路璐</v>
      </c>
      <c r="E261" s="10"/>
    </row>
    <row r="262" spans="1:5">
      <c r="A262" s="8" t="s">
        <v>6</v>
      </c>
      <c r="B262" s="9">
        <v>260</v>
      </c>
      <c r="C262" s="10" t="s">
        <v>20</v>
      </c>
      <c r="D262" s="8" t="str">
        <f>"雷晓蕾"</f>
        <v>雷晓蕾</v>
      </c>
      <c r="E262" s="10"/>
    </row>
    <row r="263" spans="1:5">
      <c r="A263" s="8" t="s">
        <v>6</v>
      </c>
      <c r="B263" s="9">
        <v>261</v>
      </c>
      <c r="C263" s="10" t="s">
        <v>20</v>
      </c>
      <c r="D263" s="8" t="str">
        <f>"李青芮"</f>
        <v>李青芮</v>
      </c>
      <c r="E263" s="10"/>
    </row>
    <row r="264" spans="1:5">
      <c r="A264" s="8" t="s">
        <v>6</v>
      </c>
      <c r="B264" s="9">
        <v>262</v>
      </c>
      <c r="C264" s="10" t="s">
        <v>20</v>
      </c>
      <c r="D264" s="8" t="str">
        <f>"王堤"</f>
        <v>王堤</v>
      </c>
      <c r="E264" s="10"/>
    </row>
    <row r="265" spans="1:5">
      <c r="A265" s="8" t="s">
        <v>6</v>
      </c>
      <c r="B265" s="9">
        <v>263</v>
      </c>
      <c r="C265" s="10" t="s">
        <v>20</v>
      </c>
      <c r="D265" s="8" t="str">
        <f>"白著"</f>
        <v>白著</v>
      </c>
      <c r="E265" s="10"/>
    </row>
    <row r="266" spans="1:5">
      <c r="A266" s="8" t="s">
        <v>6</v>
      </c>
      <c r="B266" s="9">
        <v>264</v>
      </c>
      <c r="C266" s="10" t="s">
        <v>20</v>
      </c>
      <c r="D266" s="8" t="str">
        <f>"纪梦娇"</f>
        <v>纪梦娇</v>
      </c>
      <c r="E266" s="10"/>
    </row>
    <row r="267" spans="1:5">
      <c r="A267" s="8" t="s">
        <v>6</v>
      </c>
      <c r="B267" s="9">
        <v>265</v>
      </c>
      <c r="C267" s="10" t="s">
        <v>20</v>
      </c>
      <c r="D267" s="8" t="str">
        <f>"秦天椰子"</f>
        <v>秦天椰子</v>
      </c>
      <c r="E267" s="10"/>
    </row>
    <row r="268" spans="1:5">
      <c r="A268" s="8" t="s">
        <v>6</v>
      </c>
      <c r="B268" s="9">
        <v>266</v>
      </c>
      <c r="C268" s="10" t="s">
        <v>20</v>
      </c>
      <c r="D268" s="8" t="str">
        <f>"林晓贝"</f>
        <v>林晓贝</v>
      </c>
      <c r="E268" s="10"/>
    </row>
    <row r="269" spans="1:5">
      <c r="A269" s="8" t="s">
        <v>6</v>
      </c>
      <c r="B269" s="9">
        <v>267</v>
      </c>
      <c r="C269" s="10" t="s">
        <v>20</v>
      </c>
      <c r="D269" s="8" t="str">
        <f>"王子婷"</f>
        <v>王子婷</v>
      </c>
      <c r="E269" s="10"/>
    </row>
    <row r="270" spans="1:5">
      <c r="A270" s="8" t="s">
        <v>6</v>
      </c>
      <c r="B270" s="9">
        <v>268</v>
      </c>
      <c r="C270" s="10" t="s">
        <v>20</v>
      </c>
      <c r="D270" s="8" t="str">
        <f>"杨珍云"</f>
        <v>杨珍云</v>
      </c>
      <c r="E270" s="10"/>
    </row>
    <row r="271" spans="1:5">
      <c r="A271" s="8" t="s">
        <v>6</v>
      </c>
      <c r="B271" s="9">
        <v>269</v>
      </c>
      <c r="C271" s="10" t="s">
        <v>21</v>
      </c>
      <c r="D271" s="8" t="str">
        <f>"符晓茹"</f>
        <v>符晓茹</v>
      </c>
      <c r="E271" s="10"/>
    </row>
    <row r="272" spans="1:5">
      <c r="A272" s="8" t="s">
        <v>6</v>
      </c>
      <c r="B272" s="9">
        <v>270</v>
      </c>
      <c r="C272" s="10" t="s">
        <v>21</v>
      </c>
      <c r="D272" s="8" t="str">
        <f>"万俊"</f>
        <v>万俊</v>
      </c>
      <c r="E272" s="10"/>
    </row>
    <row r="273" spans="1:5">
      <c r="A273" s="8" t="s">
        <v>6</v>
      </c>
      <c r="B273" s="9">
        <v>271</v>
      </c>
      <c r="C273" s="10" t="s">
        <v>22</v>
      </c>
      <c r="D273" s="8" t="str">
        <f>"田雨嫣"</f>
        <v>田雨嫣</v>
      </c>
      <c r="E273" s="10"/>
    </row>
    <row r="274" spans="1:5">
      <c r="A274" s="8" t="s">
        <v>6</v>
      </c>
      <c r="B274" s="9">
        <v>272</v>
      </c>
      <c r="C274" s="10" t="s">
        <v>22</v>
      </c>
      <c r="D274" s="8" t="str">
        <f>"刘美奇"</f>
        <v>刘美奇</v>
      </c>
      <c r="E274" s="10"/>
    </row>
    <row r="275" spans="1:5">
      <c r="A275" s="8" t="s">
        <v>6</v>
      </c>
      <c r="B275" s="9">
        <v>273</v>
      </c>
      <c r="C275" s="10" t="s">
        <v>22</v>
      </c>
      <c r="D275" s="8" t="str">
        <f>"杨雅雯"</f>
        <v>杨雅雯</v>
      </c>
      <c r="E275" s="10"/>
    </row>
    <row r="276" spans="1:5">
      <c r="A276" s="8" t="s">
        <v>6</v>
      </c>
      <c r="B276" s="9">
        <v>274</v>
      </c>
      <c r="C276" s="10" t="s">
        <v>22</v>
      </c>
      <c r="D276" s="8" t="str">
        <f>"申思"</f>
        <v>申思</v>
      </c>
      <c r="E276" s="10"/>
    </row>
    <row r="277" spans="1:5">
      <c r="A277" s="8" t="s">
        <v>6</v>
      </c>
      <c r="B277" s="9">
        <v>275</v>
      </c>
      <c r="C277" s="10" t="s">
        <v>22</v>
      </c>
      <c r="D277" s="8" t="str">
        <f>"梁彦卓"</f>
        <v>梁彦卓</v>
      </c>
      <c r="E277" s="10"/>
    </row>
    <row r="278" spans="1:5">
      <c r="A278" s="8" t="s">
        <v>6</v>
      </c>
      <c r="B278" s="9">
        <v>276</v>
      </c>
      <c r="C278" s="10" t="s">
        <v>22</v>
      </c>
      <c r="D278" s="8" t="str">
        <f>"刘书名"</f>
        <v>刘书名</v>
      </c>
      <c r="E278" s="10"/>
    </row>
    <row r="279" spans="1:5">
      <c r="A279" s="8" t="s">
        <v>6</v>
      </c>
      <c r="B279" s="9">
        <v>277</v>
      </c>
      <c r="C279" s="10" t="s">
        <v>23</v>
      </c>
      <c r="D279" s="8" t="str">
        <f>"张笛"</f>
        <v>张笛</v>
      </c>
      <c r="E279" s="10"/>
    </row>
    <row r="280" spans="1:5">
      <c r="A280" s="8" t="s">
        <v>6</v>
      </c>
      <c r="B280" s="9">
        <v>278</v>
      </c>
      <c r="C280" s="10" t="s">
        <v>23</v>
      </c>
      <c r="D280" s="8" t="str">
        <f>"谷欣株"</f>
        <v>谷欣株</v>
      </c>
      <c r="E280" s="10"/>
    </row>
    <row r="281" spans="1:5">
      <c r="A281" s="8" t="s">
        <v>6</v>
      </c>
      <c r="B281" s="9">
        <v>279</v>
      </c>
      <c r="C281" s="10" t="s">
        <v>23</v>
      </c>
      <c r="D281" s="8" t="str">
        <f>"黎飞翔"</f>
        <v>黎飞翔</v>
      </c>
      <c r="E281" s="10"/>
    </row>
    <row r="282" spans="1:5">
      <c r="A282" s="8" t="s">
        <v>6</v>
      </c>
      <c r="B282" s="9">
        <v>280</v>
      </c>
      <c r="C282" s="10" t="s">
        <v>23</v>
      </c>
      <c r="D282" s="8" t="str">
        <f>"刘冰倩"</f>
        <v>刘冰倩</v>
      </c>
      <c r="E282" s="10"/>
    </row>
    <row r="283" spans="1:5">
      <c r="A283" s="8" t="s">
        <v>6</v>
      </c>
      <c r="B283" s="9">
        <v>281</v>
      </c>
      <c r="C283" s="10" t="s">
        <v>23</v>
      </c>
      <c r="D283" s="8" t="str">
        <f>"王晰"</f>
        <v>王晰</v>
      </c>
      <c r="E283" s="10"/>
    </row>
    <row r="284" spans="1:5">
      <c r="A284" s="8" t="s">
        <v>6</v>
      </c>
      <c r="B284" s="9">
        <v>282</v>
      </c>
      <c r="C284" s="10" t="s">
        <v>23</v>
      </c>
      <c r="D284" s="8" t="str">
        <f>"那静雅"</f>
        <v>那静雅</v>
      </c>
      <c r="E284" s="10"/>
    </row>
    <row r="285" spans="1:5">
      <c r="A285" s="8" t="s">
        <v>6</v>
      </c>
      <c r="B285" s="9">
        <v>283</v>
      </c>
      <c r="C285" s="10" t="s">
        <v>24</v>
      </c>
      <c r="D285" s="8" t="str">
        <f>"崔馨心"</f>
        <v>崔馨心</v>
      </c>
      <c r="E285" s="10"/>
    </row>
    <row r="286" spans="1:5">
      <c r="A286" s="8" t="s">
        <v>6</v>
      </c>
      <c r="B286" s="9">
        <v>284</v>
      </c>
      <c r="C286" s="10" t="s">
        <v>24</v>
      </c>
      <c r="D286" s="8" t="str">
        <f>"姜丙鑫"</f>
        <v>姜丙鑫</v>
      </c>
      <c r="E286" s="10"/>
    </row>
    <row r="287" spans="1:5">
      <c r="A287" s="8" t="s">
        <v>6</v>
      </c>
      <c r="B287" s="9">
        <v>285</v>
      </c>
      <c r="C287" s="10" t="s">
        <v>24</v>
      </c>
      <c r="D287" s="8" t="str">
        <f>"石丽娜"</f>
        <v>石丽娜</v>
      </c>
      <c r="E287" s="10"/>
    </row>
    <row r="288" spans="1:5">
      <c r="A288" s="8" t="s">
        <v>6</v>
      </c>
      <c r="B288" s="9">
        <v>286</v>
      </c>
      <c r="C288" s="10" t="s">
        <v>24</v>
      </c>
      <c r="D288" s="8" t="str">
        <f>"贾智涵"</f>
        <v>贾智涵</v>
      </c>
      <c r="E288" s="10"/>
    </row>
    <row r="289" spans="1:5">
      <c r="A289" s="8" t="s">
        <v>6</v>
      </c>
      <c r="B289" s="9">
        <v>287</v>
      </c>
      <c r="C289" s="10" t="s">
        <v>24</v>
      </c>
      <c r="D289" s="8" t="str">
        <f>"高婧"</f>
        <v>高婧</v>
      </c>
      <c r="E289" s="10"/>
    </row>
    <row r="290" spans="1:5">
      <c r="A290" s="8" t="s">
        <v>6</v>
      </c>
      <c r="B290" s="9">
        <v>288</v>
      </c>
      <c r="C290" s="10" t="s">
        <v>24</v>
      </c>
      <c r="D290" s="8" t="str">
        <f>"李金铭"</f>
        <v>李金铭</v>
      </c>
      <c r="E290" s="10"/>
    </row>
    <row r="291" spans="1:5">
      <c r="A291" s="8" t="s">
        <v>6</v>
      </c>
      <c r="B291" s="9">
        <v>289</v>
      </c>
      <c r="C291" s="10" t="s">
        <v>24</v>
      </c>
      <c r="D291" s="8" t="str">
        <f>"项子宁"</f>
        <v>项子宁</v>
      </c>
      <c r="E291" s="10"/>
    </row>
    <row r="292" spans="1:5">
      <c r="A292" s="8" t="s">
        <v>6</v>
      </c>
      <c r="B292" s="9">
        <v>290</v>
      </c>
      <c r="C292" s="10" t="s">
        <v>24</v>
      </c>
      <c r="D292" s="8" t="str">
        <f>"庄丽娴"</f>
        <v>庄丽娴</v>
      </c>
      <c r="E292" s="10"/>
    </row>
    <row r="293" spans="1:5">
      <c r="A293" s="8" t="s">
        <v>6</v>
      </c>
      <c r="B293" s="9">
        <v>291</v>
      </c>
      <c r="C293" s="10" t="s">
        <v>24</v>
      </c>
      <c r="D293" s="8" t="str">
        <f>"白佳玉"</f>
        <v>白佳玉</v>
      </c>
      <c r="E293" s="10"/>
    </row>
    <row r="294" spans="1:5">
      <c r="A294" s="8" t="s">
        <v>6</v>
      </c>
      <c r="B294" s="9">
        <v>292</v>
      </c>
      <c r="C294" s="10" t="s">
        <v>25</v>
      </c>
      <c r="D294" s="8" t="str">
        <f>"周秀伞"</f>
        <v>周秀伞</v>
      </c>
      <c r="E294" s="10"/>
    </row>
    <row r="295" spans="1:5">
      <c r="A295" s="8" t="s">
        <v>6</v>
      </c>
      <c r="B295" s="9">
        <v>293</v>
      </c>
      <c r="C295" s="10" t="s">
        <v>25</v>
      </c>
      <c r="D295" s="8" t="str">
        <f>"李业涵"</f>
        <v>李业涵</v>
      </c>
      <c r="E295" s="10"/>
    </row>
    <row r="296" spans="1:5">
      <c r="A296" s="8" t="s">
        <v>6</v>
      </c>
      <c r="B296" s="9">
        <v>294</v>
      </c>
      <c r="C296" s="10" t="s">
        <v>25</v>
      </c>
      <c r="D296" s="8" t="str">
        <f>"徐启铭"</f>
        <v>徐启铭</v>
      </c>
      <c r="E296" s="10"/>
    </row>
    <row r="297" spans="1:5">
      <c r="A297" s="8" t="s">
        <v>6</v>
      </c>
      <c r="B297" s="9">
        <v>295</v>
      </c>
      <c r="C297" s="10" t="s">
        <v>25</v>
      </c>
      <c r="D297" s="8" t="str">
        <f>"程爽"</f>
        <v>程爽</v>
      </c>
      <c r="E297" s="10"/>
    </row>
    <row r="298" spans="1:5">
      <c r="A298" s="8" t="s">
        <v>6</v>
      </c>
      <c r="B298" s="9">
        <v>296</v>
      </c>
      <c r="C298" s="10" t="s">
        <v>25</v>
      </c>
      <c r="D298" s="8" t="str">
        <f>"金俊婕"</f>
        <v>金俊婕</v>
      </c>
      <c r="E298" s="10"/>
    </row>
    <row r="299" spans="1:5">
      <c r="A299" s="8" t="s">
        <v>6</v>
      </c>
      <c r="B299" s="9">
        <v>297</v>
      </c>
      <c r="C299" s="10" t="s">
        <v>26</v>
      </c>
      <c r="D299" s="8" t="str">
        <f>"汤心怡"</f>
        <v>汤心怡</v>
      </c>
      <c r="E299" s="10"/>
    </row>
    <row r="300" spans="1:5">
      <c r="A300" s="8" t="s">
        <v>6</v>
      </c>
      <c r="B300" s="9">
        <v>298</v>
      </c>
      <c r="C300" s="10" t="s">
        <v>26</v>
      </c>
      <c r="D300" s="8" t="str">
        <f>"高嵩奇"</f>
        <v>高嵩奇</v>
      </c>
      <c r="E300" s="10"/>
    </row>
    <row r="301" spans="1:5">
      <c r="A301" s="8" t="s">
        <v>6</v>
      </c>
      <c r="B301" s="9">
        <v>299</v>
      </c>
      <c r="C301" s="10" t="s">
        <v>26</v>
      </c>
      <c r="D301" s="8" t="str">
        <f>"刘爽"</f>
        <v>刘爽</v>
      </c>
      <c r="E301" s="10"/>
    </row>
    <row r="302" spans="1:5">
      <c r="A302" s="8" t="s">
        <v>6</v>
      </c>
      <c r="B302" s="9">
        <v>300</v>
      </c>
      <c r="C302" s="10" t="s">
        <v>26</v>
      </c>
      <c r="D302" s="8" t="str">
        <f>"李莉泰"</f>
        <v>李莉泰</v>
      </c>
      <c r="E302" s="10"/>
    </row>
    <row r="303" spans="1:5">
      <c r="A303" s="8" t="s">
        <v>6</v>
      </c>
      <c r="B303" s="9">
        <v>301</v>
      </c>
      <c r="C303" s="10" t="s">
        <v>26</v>
      </c>
      <c r="D303" s="8" t="str">
        <f>"冯一格"</f>
        <v>冯一格</v>
      </c>
      <c r="E303" s="10"/>
    </row>
    <row r="304" spans="1:5">
      <c r="A304" s="8" t="s">
        <v>6</v>
      </c>
      <c r="B304" s="9">
        <v>302</v>
      </c>
      <c r="C304" s="10" t="s">
        <v>26</v>
      </c>
      <c r="D304" s="8" t="str">
        <f>"欧盼"</f>
        <v>欧盼</v>
      </c>
      <c r="E304" s="10"/>
    </row>
    <row r="305" spans="1:5">
      <c r="A305" s="8" t="s">
        <v>6</v>
      </c>
      <c r="B305" s="9">
        <v>303</v>
      </c>
      <c r="C305" s="10" t="s">
        <v>26</v>
      </c>
      <c r="D305" s="8" t="str">
        <f>"黄世睿"</f>
        <v>黄世睿</v>
      </c>
      <c r="E305" s="10"/>
    </row>
    <row r="306" spans="1:5">
      <c r="A306" s="8" t="s">
        <v>6</v>
      </c>
      <c r="B306" s="9">
        <v>304</v>
      </c>
      <c r="C306" s="10" t="s">
        <v>26</v>
      </c>
      <c r="D306" s="8" t="str">
        <f>"李畅畅"</f>
        <v>李畅畅</v>
      </c>
      <c r="E306" s="10"/>
    </row>
    <row r="307" spans="1:5">
      <c r="A307" s="8" t="s">
        <v>6</v>
      </c>
      <c r="B307" s="9">
        <v>305</v>
      </c>
      <c r="C307" s="10" t="s">
        <v>27</v>
      </c>
      <c r="D307" s="8" t="str">
        <f>"潘巨彪"</f>
        <v>潘巨彪</v>
      </c>
      <c r="E307" s="10"/>
    </row>
    <row r="308" spans="1:5">
      <c r="A308" s="8" t="s">
        <v>6</v>
      </c>
      <c r="B308" s="9">
        <v>306</v>
      </c>
      <c r="C308" s="10" t="s">
        <v>27</v>
      </c>
      <c r="D308" s="8" t="str">
        <f>"宋辛桐"</f>
        <v>宋辛桐</v>
      </c>
      <c r="E308" s="10"/>
    </row>
    <row r="309" spans="1:5">
      <c r="A309" s="8" t="s">
        <v>6</v>
      </c>
      <c r="B309" s="9">
        <v>307</v>
      </c>
      <c r="C309" s="10" t="s">
        <v>27</v>
      </c>
      <c r="D309" s="8" t="str">
        <f>"李玉芝"</f>
        <v>李玉芝</v>
      </c>
      <c r="E309" s="10"/>
    </row>
    <row r="310" spans="1:5">
      <c r="A310" s="8" t="s">
        <v>6</v>
      </c>
      <c r="B310" s="9">
        <v>308</v>
      </c>
      <c r="C310" s="10" t="s">
        <v>28</v>
      </c>
      <c r="D310" s="8" t="str">
        <f>"张振业"</f>
        <v>张振业</v>
      </c>
      <c r="E310" s="10"/>
    </row>
    <row r="311" spans="1:5">
      <c r="A311" s="8" t="s">
        <v>6</v>
      </c>
      <c r="B311" s="9">
        <v>309</v>
      </c>
      <c r="C311" s="10" t="s">
        <v>28</v>
      </c>
      <c r="D311" s="8" t="str">
        <f>"王云鹤"</f>
        <v>王云鹤</v>
      </c>
      <c r="E311" s="10"/>
    </row>
    <row r="312" spans="1:5">
      <c r="A312" s="8" t="s">
        <v>6</v>
      </c>
      <c r="B312" s="9">
        <v>310</v>
      </c>
      <c r="C312" s="10" t="s">
        <v>28</v>
      </c>
      <c r="D312" s="8" t="str">
        <f>"李亚警"</f>
        <v>李亚警</v>
      </c>
      <c r="E312" s="10"/>
    </row>
    <row r="313" spans="1:5">
      <c r="A313" s="8" t="s">
        <v>6</v>
      </c>
      <c r="B313" s="9">
        <v>311</v>
      </c>
      <c r="C313" s="10" t="s">
        <v>29</v>
      </c>
      <c r="D313" s="8" t="str">
        <f>"段晓龙"</f>
        <v>段晓龙</v>
      </c>
      <c r="E313" s="10"/>
    </row>
    <row r="314" spans="1:5">
      <c r="A314" s="8" t="s">
        <v>6</v>
      </c>
      <c r="B314" s="9">
        <v>312</v>
      </c>
      <c r="C314" s="10" t="s">
        <v>29</v>
      </c>
      <c r="D314" s="8" t="str">
        <f>"王艺宇"</f>
        <v>王艺宇</v>
      </c>
      <c r="E314" s="10"/>
    </row>
    <row r="315" spans="1:5">
      <c r="A315" s="8" t="s">
        <v>6</v>
      </c>
      <c r="B315" s="9">
        <v>313</v>
      </c>
      <c r="C315" s="10" t="s">
        <v>29</v>
      </c>
      <c r="D315" s="8" t="str">
        <f>"王佳佩"</f>
        <v>王佳佩</v>
      </c>
      <c r="E315" s="10"/>
    </row>
    <row r="316" spans="1:5">
      <c r="A316" s="8" t="s">
        <v>6</v>
      </c>
      <c r="B316" s="9">
        <v>314</v>
      </c>
      <c r="C316" s="10" t="s">
        <v>29</v>
      </c>
      <c r="D316" s="8" t="str">
        <f>"王忆鑫"</f>
        <v>王忆鑫</v>
      </c>
      <c r="E316" s="10"/>
    </row>
    <row r="317" spans="1:5">
      <c r="A317" s="8" t="s">
        <v>6</v>
      </c>
      <c r="B317" s="9">
        <v>315</v>
      </c>
      <c r="C317" s="10" t="s">
        <v>29</v>
      </c>
      <c r="D317" s="8" t="str">
        <f>"凌家杰"</f>
        <v>凌家杰</v>
      </c>
      <c r="E317" s="10"/>
    </row>
    <row r="318" spans="1:5">
      <c r="A318" s="8" t="s">
        <v>6</v>
      </c>
      <c r="B318" s="9">
        <v>316</v>
      </c>
      <c r="C318" s="10" t="s">
        <v>29</v>
      </c>
      <c r="D318" s="8" t="str">
        <f>"曹飞龙"</f>
        <v>曹飞龙</v>
      </c>
      <c r="E318" s="10"/>
    </row>
    <row r="319" spans="1:5">
      <c r="A319" s="8" t="s">
        <v>6</v>
      </c>
      <c r="B319" s="9">
        <v>317</v>
      </c>
      <c r="C319" s="10" t="s">
        <v>29</v>
      </c>
      <c r="D319" s="8" t="str">
        <f>"史振义"</f>
        <v>史振义</v>
      </c>
      <c r="E319" s="10"/>
    </row>
    <row r="320" spans="1:5">
      <c r="A320" s="8" t="s">
        <v>6</v>
      </c>
      <c r="B320" s="9">
        <v>318</v>
      </c>
      <c r="C320" s="10" t="s">
        <v>29</v>
      </c>
      <c r="D320" s="8" t="str">
        <f>"吴育帅"</f>
        <v>吴育帅</v>
      </c>
      <c r="E320" s="10"/>
    </row>
    <row r="321" spans="1:5">
      <c r="A321" s="8" t="s">
        <v>6</v>
      </c>
      <c r="B321" s="9">
        <v>319</v>
      </c>
      <c r="C321" s="10" t="s">
        <v>29</v>
      </c>
      <c r="D321" s="8" t="str">
        <f>"杨名杰"</f>
        <v>杨名杰</v>
      </c>
      <c r="E321" s="10"/>
    </row>
    <row r="322" spans="1:5">
      <c r="A322" s="8" t="s">
        <v>6</v>
      </c>
      <c r="B322" s="9">
        <v>320</v>
      </c>
      <c r="C322" s="10" t="s">
        <v>29</v>
      </c>
      <c r="D322" s="8" t="str">
        <f>"尹梓凡"</f>
        <v>尹梓凡</v>
      </c>
      <c r="E322" s="10"/>
    </row>
    <row r="323" spans="1:5">
      <c r="A323" s="8" t="s">
        <v>6</v>
      </c>
      <c r="B323" s="9">
        <v>321</v>
      </c>
      <c r="C323" s="10" t="s">
        <v>29</v>
      </c>
      <c r="D323" s="8" t="str">
        <f>"张浩冬"</f>
        <v>张浩冬</v>
      </c>
      <c r="E323" s="10"/>
    </row>
    <row r="324" spans="1:5">
      <c r="A324" s="8" t="s">
        <v>6</v>
      </c>
      <c r="B324" s="9">
        <v>322</v>
      </c>
      <c r="C324" s="10" t="s">
        <v>29</v>
      </c>
      <c r="D324" s="8" t="str">
        <f>"宋雨婷"</f>
        <v>宋雨婷</v>
      </c>
      <c r="E324" s="10"/>
    </row>
    <row r="325" spans="1:5">
      <c r="A325" s="8" t="s">
        <v>6</v>
      </c>
      <c r="B325" s="9">
        <v>323</v>
      </c>
      <c r="C325" s="10" t="s">
        <v>29</v>
      </c>
      <c r="D325" s="8" t="str">
        <f>"陈瑞阳"</f>
        <v>陈瑞阳</v>
      </c>
      <c r="E325" s="10"/>
    </row>
    <row r="326" spans="1:5">
      <c r="A326" s="8" t="s">
        <v>6</v>
      </c>
      <c r="B326" s="9">
        <v>324</v>
      </c>
      <c r="C326" s="10" t="s">
        <v>29</v>
      </c>
      <c r="D326" s="8" t="str">
        <f>"张璇"</f>
        <v>张璇</v>
      </c>
      <c r="E326" s="10"/>
    </row>
    <row r="327" spans="1:5">
      <c r="A327" s="8" t="s">
        <v>6</v>
      </c>
      <c r="B327" s="9">
        <v>325</v>
      </c>
      <c r="C327" s="10" t="s">
        <v>29</v>
      </c>
      <c r="D327" s="8" t="str">
        <f>"钟庆德"</f>
        <v>钟庆德</v>
      </c>
      <c r="E327" s="10"/>
    </row>
    <row r="328" spans="1:5">
      <c r="A328" s="8" t="s">
        <v>6</v>
      </c>
      <c r="B328" s="9">
        <v>326</v>
      </c>
      <c r="C328" s="10" t="s">
        <v>30</v>
      </c>
      <c r="D328" s="8" t="str">
        <f>"徐文群"</f>
        <v>徐文群</v>
      </c>
      <c r="E328" s="10"/>
    </row>
    <row r="329" spans="1:5">
      <c r="A329" s="8" t="s">
        <v>6</v>
      </c>
      <c r="B329" s="9">
        <v>327</v>
      </c>
      <c r="C329" s="10" t="s">
        <v>30</v>
      </c>
      <c r="D329" s="8" t="str">
        <f>"郑哈拿"</f>
        <v>郑哈拿</v>
      </c>
      <c r="E329" s="10"/>
    </row>
    <row r="330" spans="1:5">
      <c r="A330" s="8" t="s">
        <v>6</v>
      </c>
      <c r="B330" s="9">
        <v>328</v>
      </c>
      <c r="C330" s="10" t="s">
        <v>30</v>
      </c>
      <c r="D330" s="8" t="str">
        <f>"李英鸽"</f>
        <v>李英鸽</v>
      </c>
      <c r="E330" s="10"/>
    </row>
    <row r="331" spans="1:5">
      <c r="A331" s="8" t="s">
        <v>6</v>
      </c>
      <c r="B331" s="9">
        <v>329</v>
      </c>
      <c r="C331" s="10" t="s">
        <v>30</v>
      </c>
      <c r="D331" s="8" t="str">
        <f>"王丹妮"</f>
        <v>王丹妮</v>
      </c>
      <c r="E331" s="10"/>
    </row>
    <row r="332" spans="1:5">
      <c r="A332" s="8" t="s">
        <v>6</v>
      </c>
      <c r="B332" s="9">
        <v>330</v>
      </c>
      <c r="C332" s="10" t="s">
        <v>30</v>
      </c>
      <c r="D332" s="8" t="str">
        <f>"符传嫣"</f>
        <v>符传嫣</v>
      </c>
      <c r="E332" s="10"/>
    </row>
    <row r="333" spans="1:5">
      <c r="A333" s="8" t="s">
        <v>6</v>
      </c>
      <c r="B333" s="9">
        <v>331</v>
      </c>
      <c r="C333" s="10" t="s">
        <v>30</v>
      </c>
      <c r="D333" s="8" t="str">
        <f>"王瑞影"</f>
        <v>王瑞影</v>
      </c>
      <c r="E333" s="10"/>
    </row>
    <row r="334" spans="1:5">
      <c r="A334" s="8" t="s">
        <v>6</v>
      </c>
      <c r="B334" s="9">
        <v>332</v>
      </c>
      <c r="C334" s="10" t="s">
        <v>30</v>
      </c>
      <c r="D334" s="8" t="str">
        <f>"关玥"</f>
        <v>关玥</v>
      </c>
      <c r="E334" s="10"/>
    </row>
    <row r="335" spans="1:5">
      <c r="A335" s="8" t="s">
        <v>6</v>
      </c>
      <c r="B335" s="9">
        <v>333</v>
      </c>
      <c r="C335" s="10" t="s">
        <v>30</v>
      </c>
      <c r="D335" s="8" t="str">
        <f>"柴胜旭"</f>
        <v>柴胜旭</v>
      </c>
      <c r="E335" s="10"/>
    </row>
    <row r="336" spans="1:5">
      <c r="A336" s="8" t="s">
        <v>6</v>
      </c>
      <c r="B336" s="9">
        <v>334</v>
      </c>
      <c r="C336" s="10" t="s">
        <v>30</v>
      </c>
      <c r="D336" s="8" t="str">
        <f>"李欢欢"</f>
        <v>李欢欢</v>
      </c>
      <c r="E336" s="10"/>
    </row>
    <row r="337" spans="1:5">
      <c r="A337" s="8" t="s">
        <v>6</v>
      </c>
      <c r="B337" s="9">
        <v>335</v>
      </c>
      <c r="C337" s="10" t="s">
        <v>31</v>
      </c>
      <c r="D337" s="8" t="str">
        <f>"黄若圻"</f>
        <v>黄若圻</v>
      </c>
      <c r="E337" s="10"/>
    </row>
    <row r="338" spans="1:5">
      <c r="A338" s="8" t="s">
        <v>6</v>
      </c>
      <c r="B338" s="9">
        <v>336</v>
      </c>
      <c r="C338" s="10" t="s">
        <v>31</v>
      </c>
      <c r="D338" s="8" t="str">
        <f>"周秋瑾"</f>
        <v>周秋瑾</v>
      </c>
      <c r="E338" s="10"/>
    </row>
  </sheetData>
  <autoFilter ref="A2:H338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炬升 陈</dc:creator>
  <cp:lastModifiedBy>沉静</cp:lastModifiedBy>
  <dcterms:created xsi:type="dcterms:W3CDTF">2024-03-27T06:45:00Z</dcterms:created>
  <dcterms:modified xsi:type="dcterms:W3CDTF">2024-03-27T10:57:38Z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364E13BC9EC2499AB8768AAA0A42E85A_12</vt:lpwstr>
  </property>
  <property fmtid="{D5CDD505-2E9C-101B-9397-08002B2CF9AE}" pid="3" name="KSOProductBuildVer">
    <vt:lpwstr>2052-12.1.0.16412</vt:lpwstr>
  </property>
</Properties>
</file>